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codeName="ThisWorkbook" checkCompatibility="1" autoCompressPictures="0"/>
  <mc:AlternateContent xmlns:mc="http://schemas.openxmlformats.org/markup-compatibility/2006">
    <mc:Choice Requires="x15">
      <x15ac:absPath xmlns:x15ac="http://schemas.microsoft.com/office/spreadsheetml/2010/11/ac" url="/Volumes/HDD/Sailing/Boat owner package/"/>
    </mc:Choice>
  </mc:AlternateContent>
  <xr:revisionPtr revIDLastSave="0" documentId="13_ncr:1_{CAF57DFE-EF13-DB4B-9C36-67BF2D5657CD}" xr6:coauthVersionLast="36" xr6:coauthVersionMax="45" xr10:uidLastSave="{00000000-0000-0000-0000-000000000000}"/>
  <bookViews>
    <workbookView xWindow="8040" yWindow="460" windowWidth="32300" windowHeight="25180" xr2:uid="{00000000-000D-0000-FFFF-FFFF00000000}"/>
  </bookViews>
  <sheets>
    <sheet name="Sailing Registration 2022-23" sheetId="5" r:id="rId1"/>
    <sheet name="Fees" sheetId="11" r:id="rId2"/>
  </sheets>
  <definedNames>
    <definedName name="_xlnm.Print_Area" localSheetId="0">'Sailing Registration 2022-23'!$A$1:$J$49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35" i="5" l="1"/>
  <c r="D33" i="5"/>
  <c r="D32" i="5"/>
  <c r="A31" i="5"/>
  <c r="E31" i="5"/>
  <c r="F31" i="5"/>
  <c r="G31" i="5"/>
  <c r="J30" i="5"/>
  <c r="A30" i="5"/>
  <c r="I24" i="5"/>
  <c r="G30" i="5" l="1"/>
  <c r="A36" i="5" l="1"/>
  <c r="E45" i="5" l="1"/>
  <c r="H45" i="5"/>
  <c r="A45" i="5"/>
  <c r="A24" i="5"/>
  <c r="I23" i="5"/>
  <c r="A23" i="5"/>
  <c r="E23" i="5"/>
  <c r="F30" i="5"/>
  <c r="E30" i="5"/>
  <c r="J24" i="5"/>
  <c r="J23" i="5"/>
  <c r="G25" i="5"/>
  <c r="F25" i="5"/>
  <c r="D27" i="5"/>
  <c r="D26" i="5"/>
  <c r="E25" i="5"/>
  <c r="A25" i="5"/>
  <c r="E35" i="5"/>
  <c r="F35" i="5"/>
  <c r="G35" i="5"/>
  <c r="D28" i="5"/>
  <c r="H22" i="5"/>
  <c r="H36" i="5"/>
  <c r="C23" i="5"/>
  <c r="J35" i="5" l="1"/>
  <c r="J47" i="5" l="1"/>
</calcChain>
</file>

<file path=xl/sharedStrings.xml><?xml version="1.0" encoding="utf-8"?>
<sst xmlns="http://schemas.openxmlformats.org/spreadsheetml/2006/main" count="60" uniqueCount="58">
  <si>
    <t>Windsurfer</t>
  </si>
  <si>
    <t>First Name:</t>
  </si>
  <si>
    <t>Residential Address:</t>
  </si>
  <si>
    <t>Home Ph:</t>
  </si>
  <si>
    <t>Mobile:</t>
  </si>
  <si>
    <t>IYC Membership #</t>
  </si>
  <si>
    <t xml:space="preserve">Boat Drivers Licence # </t>
  </si>
  <si>
    <t>Fee</t>
  </si>
  <si>
    <t>Street Address</t>
  </si>
  <si>
    <t>Suburb</t>
  </si>
  <si>
    <t>State</t>
  </si>
  <si>
    <t>Post Code</t>
  </si>
  <si>
    <t xml:space="preserve">Sailing Sub Club </t>
  </si>
  <si>
    <t>Total Due</t>
  </si>
  <si>
    <t>Personal Information</t>
  </si>
  <si>
    <t>16' Skiff</t>
  </si>
  <si>
    <t>Payable</t>
  </si>
  <si>
    <t>Please select below</t>
  </si>
  <si>
    <t>Trailable Yacht</t>
  </si>
  <si>
    <t>Open Class</t>
  </si>
  <si>
    <t>Flying Ant</t>
  </si>
  <si>
    <t>Storage Fees</t>
  </si>
  <si>
    <t xml:space="preserve"> </t>
  </si>
  <si>
    <t xml:space="preserve">  ILLAWARRA YACHT CLUB</t>
  </si>
  <si>
    <t>Sailing Secretary:</t>
  </si>
  <si>
    <t>Fees</t>
  </si>
  <si>
    <t>Surname:</t>
  </si>
  <si>
    <t>Windsurfing Senior Registration</t>
  </si>
  <si>
    <t>Windsurfing Junior Registration</t>
  </si>
  <si>
    <t>Boat Registration</t>
  </si>
  <si>
    <t xml:space="preserve">  </t>
  </si>
  <si>
    <t>Please email this form to plinnett@optusnet.com.au for verification before making payment.</t>
  </si>
  <si>
    <r>
      <t>Postal Address:</t>
    </r>
    <r>
      <rPr>
        <sz val="7"/>
        <color indexed="8"/>
        <rFont val="Calibri"/>
        <family val="2"/>
      </rPr>
      <t>(if different from above)</t>
    </r>
  </si>
  <si>
    <t>Emergency Contact:</t>
  </si>
  <si>
    <t>Skiff 13'</t>
  </si>
  <si>
    <t>Verified:</t>
  </si>
  <si>
    <t>The information provided in this form will be kept by Oak Flats Bowling &amp; Recreation Club Ltd, and Illawarra Yacht Club Sailing Sub Club for membership records and submitted to the relevant sporting bodies (Australian Sailing and Windsurfing NSW). You must be an IYC Social Member before submitting this form. Please enter all relevant information &amp; submit to the sailing secretary for verification before making payment. This form must be printed, signed and submitted for payment at IYC before you are a Financial Sailing or Windsurfing Member and eligible to sail at IYC club races. Visitors are permitted to crew for 3 club races before they need to become financial members.</t>
  </si>
  <si>
    <r>
      <t>Waiver:</t>
    </r>
    <r>
      <rPr>
        <sz val="12"/>
        <color theme="1"/>
        <rFont val="Calibri"/>
        <family val="2"/>
        <scheme val="minor"/>
      </rPr>
      <t xml:space="preserve">  </t>
    </r>
  </si>
  <si>
    <t>We all love our sailing, but there are risks. As a sailing member I agree to and acknowledge the following:</t>
  </si>
  <si>
    <r>
      <t xml:space="preserve">Risk: </t>
    </r>
    <r>
      <rPr>
        <sz val="9"/>
        <color theme="1"/>
        <rFont val="Calibri"/>
        <family val="2"/>
        <scheme val="minor"/>
      </rPr>
      <t xml:space="preserve">Sailing members participate in the Club’s sailing activities and use the Club’s sailing facilities at their own risk. </t>
    </r>
  </si>
  <si>
    <r>
      <t xml:space="preserve">Exclusion of Liability: </t>
    </r>
    <r>
      <rPr>
        <sz val="9"/>
        <color theme="1"/>
        <rFont val="Calibri"/>
        <family val="2"/>
        <scheme val="minor"/>
      </rPr>
      <t xml:space="preserve">To the full extent permitted by law, the Club excludes all liability for any loss or damage arising out of or in relation to the Club’s sailing activities or sailing facilities. </t>
    </r>
  </si>
  <si>
    <t>AS</t>
  </si>
  <si>
    <r>
      <t>Membership Type:</t>
    </r>
    <r>
      <rPr>
        <i/>
        <sz val="7"/>
        <color rgb="FF000000"/>
        <rFont val="Calibri"/>
        <family val="2"/>
      </rPr>
      <t>(BoatOwner/ Skipper/Crew/Windsurfer/Volunteer)</t>
    </r>
  </si>
  <si>
    <r>
      <t>Please fill i</t>
    </r>
    <r>
      <rPr>
        <i/>
        <sz val="8"/>
        <rFont val="Calibri"/>
        <family val="2"/>
      </rPr>
      <t xml:space="preserve">n all fields below. </t>
    </r>
    <r>
      <rPr>
        <i/>
        <sz val="8"/>
        <color rgb="FFFF0000"/>
        <rFont val="Calibri"/>
        <family val="2"/>
      </rPr>
      <t>Red Cells are mandatory</t>
    </r>
  </si>
  <si>
    <t>Title:</t>
  </si>
  <si>
    <t>Email:</t>
  </si>
  <si>
    <t>Work Ph:</t>
  </si>
  <si>
    <t>Phone Number:</t>
  </si>
  <si>
    <t>Occupation:</t>
  </si>
  <si>
    <t>Senior/Junior:</t>
  </si>
  <si>
    <r>
      <t>Date of Birth:</t>
    </r>
    <r>
      <rPr>
        <b/>
        <sz val="5"/>
        <color rgb="FF000000"/>
        <rFont val="Calibri"/>
        <family val="2"/>
      </rPr>
      <t>(DD/MM/YYYY)</t>
    </r>
  </si>
  <si>
    <r>
      <t>Expiry Date:</t>
    </r>
    <r>
      <rPr>
        <b/>
        <sz val="5"/>
        <color rgb="FF000000"/>
        <rFont val="Calibri"/>
        <family val="2"/>
      </rPr>
      <t>(DD/MM/YYYY)</t>
    </r>
  </si>
  <si>
    <r>
      <t>Expiry Date:</t>
    </r>
    <r>
      <rPr>
        <b/>
        <sz val="6"/>
        <color rgb="FF000000"/>
        <rFont val="Calibri"/>
        <family val="2"/>
      </rPr>
      <t>(MM/YYYY)</t>
    </r>
  </si>
  <si>
    <r>
      <t xml:space="preserve">Release: </t>
    </r>
    <r>
      <rPr>
        <sz val="9"/>
        <color theme="1"/>
        <rFont val="Calibri"/>
        <family val="2"/>
        <scheme val="minor"/>
      </rPr>
      <t>A Sailing member releases the Club to the full extent permitted by law from all claims &amp; demands of every kind resulting from any accident, damage, loss, death or injury occurring in respect of the Club’s sailing activities or sailing facilities.</t>
    </r>
  </si>
  <si>
    <r>
      <t xml:space="preserve">Insurance: </t>
    </r>
    <r>
      <rPr>
        <sz val="9"/>
        <color theme="1"/>
        <rFont val="Calibri"/>
        <family val="2"/>
        <scheme val="minor"/>
      </rPr>
      <t xml:space="preserve">A basic level of insurance cover is available to sailing members through their Australian Sailing membership. Details of this insurance cover can be found at https://networksteadfast.com.au/industries-and-associations/sailing/individuals-and-member-insurance/. The Club strongly recommends a Sailing member reviews this policy and considers whether or not they wish to obtain any additional insurance in respect of their participation in the Club’s sailing activities and use of the Club’s sailing facilities. </t>
    </r>
  </si>
  <si>
    <r>
      <t xml:space="preserve">Racing: </t>
    </r>
    <r>
      <rPr>
        <sz val="9"/>
        <color theme="1"/>
        <rFont val="Calibri"/>
        <family val="2"/>
        <scheme val="minor"/>
      </rPr>
      <t>I agree to be bound by The Racing Rules of Sailing and by all other rules that govern any event run by the club.</t>
    </r>
  </si>
  <si>
    <t>Registration Form 2022/23</t>
  </si>
  <si>
    <t>Radio Yacht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</si>
</sst>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51">
    <font>
      <sz val="11"/>
      <color theme="1"/>
      <name val="Calibri"/>
      <family val="2"/>
      <scheme val="minor"/>
    </font>
    <font>
      <sz val="12"/>
      <color theme="1"/>
      <name val="Calibri"/>
      <family val="2"/>
      <scheme val="minor"/>
    </font>
    <font>
      <sz val="11"/>
      <color indexed="8"/>
      <name val="Calibri"/>
      <family val="2"/>
    </font>
    <font>
      <b/>
      <sz val="11"/>
      <color indexed="8"/>
      <name val="Calibri"/>
      <family val="2"/>
    </font>
    <font>
      <sz val="8"/>
      <name val="Calibri"/>
      <family val="2"/>
    </font>
    <font>
      <sz val="11"/>
      <color indexed="8"/>
      <name val="Calibri"/>
      <family val="2"/>
    </font>
    <font>
      <sz val="11"/>
      <color indexed="10"/>
      <name val="Calibri"/>
      <family val="2"/>
    </font>
    <font>
      <i/>
      <sz val="11"/>
      <color indexed="8"/>
      <name val="Calibri"/>
      <family val="2"/>
    </font>
    <font>
      <i/>
      <sz val="8"/>
      <color indexed="8"/>
      <name val="Calibri"/>
      <family val="2"/>
    </font>
    <font>
      <b/>
      <sz val="20"/>
      <color indexed="8"/>
      <name val="Calibri"/>
      <family val="2"/>
    </font>
    <font>
      <sz val="16"/>
      <color indexed="8"/>
      <name val="Calibri"/>
      <family val="2"/>
    </font>
    <font>
      <sz val="11"/>
      <color indexed="8"/>
      <name val="Calibri"/>
      <family val="2"/>
    </font>
    <font>
      <b/>
      <sz val="12"/>
      <color indexed="8"/>
      <name val="Calibri"/>
      <family val="2"/>
    </font>
    <font>
      <sz val="8"/>
      <color indexed="8"/>
      <name val="Calibri"/>
      <family val="2"/>
    </font>
    <font>
      <b/>
      <i/>
      <sz val="12.5"/>
      <color indexed="8"/>
      <name val="Calibri"/>
      <family val="2"/>
    </font>
    <font>
      <sz val="10"/>
      <color indexed="8"/>
      <name val="Calibri"/>
      <family val="2"/>
    </font>
    <font>
      <i/>
      <sz val="8"/>
      <color indexed="12"/>
      <name val="Calibri"/>
      <family val="2"/>
    </font>
    <font>
      <sz val="14"/>
      <color indexed="8"/>
      <name val="Calibri"/>
      <family val="2"/>
    </font>
    <font>
      <b/>
      <i/>
      <sz val="11"/>
      <color indexed="8"/>
      <name val="Lucida Handwriting"/>
      <family val="4"/>
    </font>
    <font>
      <sz val="11"/>
      <color indexed="8"/>
      <name val="Calibri"/>
      <family val="2"/>
    </font>
    <font>
      <sz val="8"/>
      <color indexed="8"/>
      <name val="Calibri"/>
      <family val="2"/>
    </font>
    <font>
      <b/>
      <sz val="11"/>
      <color indexed="8"/>
      <name val="Calibri"/>
      <family val="2"/>
    </font>
    <font>
      <i/>
      <sz val="10"/>
      <color indexed="8"/>
      <name val="Calibri"/>
      <family val="2"/>
    </font>
    <font>
      <b/>
      <i/>
      <sz val="9"/>
      <color indexed="8"/>
      <name val="Lucida Handwriting"/>
      <family val="4"/>
    </font>
    <font>
      <sz val="10"/>
      <color indexed="10"/>
      <name val="Calibri"/>
      <family val="2"/>
    </font>
    <font>
      <b/>
      <sz val="11"/>
      <name val="Calibri"/>
      <family val="2"/>
    </font>
    <font>
      <b/>
      <sz val="11"/>
      <color indexed="12"/>
      <name val="Calibri"/>
      <family val="2"/>
    </font>
    <font>
      <b/>
      <sz val="13"/>
      <color indexed="8"/>
      <name val="Calibri"/>
      <family val="2"/>
    </font>
    <font>
      <sz val="10"/>
      <name val="Calibri"/>
      <family val="2"/>
    </font>
    <font>
      <u/>
      <sz val="11"/>
      <color theme="10"/>
      <name val="Calibri"/>
      <family val="2"/>
      <scheme val="minor"/>
    </font>
    <font>
      <u/>
      <sz val="11"/>
      <color theme="11"/>
      <name val="Calibri"/>
      <family val="2"/>
      <scheme val="minor"/>
    </font>
    <font>
      <sz val="7"/>
      <color indexed="8"/>
      <name val="Calibri"/>
      <family val="2"/>
    </font>
    <font>
      <b/>
      <sz val="10"/>
      <color rgb="FFFF0000"/>
      <name val="Calibri"/>
      <family val="2"/>
    </font>
    <font>
      <sz val="10"/>
      <color theme="1"/>
      <name val="Calibri"/>
      <family val="2"/>
    </font>
    <font>
      <sz val="11"/>
      <color theme="0"/>
      <name val="Calibri"/>
      <family val="2"/>
    </font>
    <font>
      <b/>
      <sz val="11"/>
      <color theme="0"/>
      <name val="Calibri"/>
      <family val="2"/>
    </font>
    <font>
      <sz val="11"/>
      <color theme="1"/>
      <name val="Arial"/>
      <family val="2"/>
    </font>
    <font>
      <b/>
      <sz val="18"/>
      <color indexed="8"/>
      <name val="Calibri"/>
      <family val="2"/>
    </font>
    <font>
      <b/>
      <sz val="12"/>
      <color theme="1"/>
      <name val="Calibri"/>
      <family val="2"/>
      <scheme val="minor"/>
    </font>
    <font>
      <sz val="9"/>
      <color theme="1"/>
      <name val="Calibri (Body)_x0000_"/>
    </font>
    <font>
      <sz val="9"/>
      <color theme="1"/>
      <name val="Calibri"/>
      <family val="2"/>
      <scheme val="minor"/>
    </font>
    <font>
      <b/>
      <sz val="9"/>
      <color theme="1"/>
      <name val="Calibri"/>
      <family val="2"/>
      <scheme val="minor"/>
    </font>
    <font>
      <i/>
      <sz val="7"/>
      <color rgb="FF000000"/>
      <name val="Calibri"/>
      <family val="2"/>
    </font>
    <font>
      <i/>
      <sz val="8"/>
      <name val="Calibri"/>
      <family val="2"/>
    </font>
    <font>
      <i/>
      <sz val="8"/>
      <color rgb="FFFF0000"/>
      <name val="Calibri"/>
      <family val="2"/>
    </font>
    <font>
      <b/>
      <sz val="5"/>
      <color rgb="FF000000"/>
      <name val="Calibri"/>
      <family val="2"/>
    </font>
    <font>
      <b/>
      <sz val="6"/>
      <color rgb="FF000000"/>
      <name val="Calibri"/>
      <family val="2"/>
    </font>
    <font>
      <sz val="11"/>
      <name val="Calibri (Body)_x0000_"/>
    </font>
    <font>
      <sz val="8"/>
      <name val="Calibri (Body)_x0000_"/>
    </font>
    <font>
      <sz val="11"/>
      <color theme="0"/>
      <name val="Calibri"/>
      <family val="2"/>
      <scheme val="minor"/>
    </font>
    <font>
      <sz val="11"/>
      <color theme="0"/>
      <name val="Calibri (Body)_x0000_"/>
    </font>
  </fonts>
  <fills count="2">
    <fill>
      <patternFill patternType="none"/>
    </fill>
    <fill>
      <patternFill patternType="gray125"/>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s>
  <cellStyleXfs count="34">
    <xf numFmtId="0" fontId="0" fillId="0" borderId="0"/>
    <xf numFmtId="164"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77">
    <xf numFmtId="0" fontId="0" fillId="0" borderId="0" xfId="0"/>
    <xf numFmtId="0" fontId="9" fillId="0" borderId="1" xfId="0" applyFont="1" applyFill="1" applyBorder="1"/>
    <xf numFmtId="0" fontId="9" fillId="0" borderId="2" xfId="0" applyFont="1" applyFill="1" applyBorder="1"/>
    <xf numFmtId="0" fontId="9" fillId="0" borderId="3" xfId="0" applyFont="1" applyFill="1" applyBorder="1"/>
    <xf numFmtId="0" fontId="9" fillId="0" borderId="0" xfId="0" applyFont="1" applyFill="1"/>
    <xf numFmtId="0" fontId="10" fillId="0" borderId="4" xfId="0" applyFont="1" applyFill="1" applyBorder="1"/>
    <xf numFmtId="0" fontId="10" fillId="0" borderId="0" xfId="0" applyFont="1" applyFill="1" applyBorder="1"/>
    <xf numFmtId="0" fontId="10" fillId="0" borderId="5" xfId="0" applyFont="1" applyFill="1" applyBorder="1"/>
    <xf numFmtId="0" fontId="10" fillId="0" borderId="0" xfId="0" applyFont="1" applyFill="1"/>
    <xf numFmtId="0" fontId="5" fillId="0" borderId="0" xfId="0" applyFont="1" applyFill="1"/>
    <xf numFmtId="0" fontId="11" fillId="0" borderId="0" xfId="0" applyFont="1" applyFill="1"/>
    <xf numFmtId="0" fontId="14" fillId="0" borderId="6" xfId="0" applyFont="1" applyFill="1" applyBorder="1"/>
    <xf numFmtId="0" fontId="11" fillId="0" borderId="7" xfId="0" applyFont="1" applyFill="1" applyBorder="1"/>
    <xf numFmtId="0" fontId="8" fillId="0" borderId="7" xfId="0" applyFont="1" applyFill="1" applyBorder="1"/>
    <xf numFmtId="0" fontId="11" fillId="0" borderId="7" xfId="0" applyFont="1" applyFill="1" applyBorder="1" applyAlignment="1">
      <alignment horizontal="center"/>
    </xf>
    <xf numFmtId="0" fontId="5" fillId="0" borderId="8" xfId="0" applyFont="1" applyFill="1" applyBorder="1"/>
    <xf numFmtId="0" fontId="3" fillId="0" borderId="1" xfId="0" applyFont="1" applyFill="1" applyBorder="1"/>
    <xf numFmtId="0" fontId="0" fillId="0" borderId="2" xfId="0" applyFill="1" applyBorder="1"/>
    <xf numFmtId="0" fontId="0" fillId="0" borderId="0" xfId="0" applyFill="1"/>
    <xf numFmtId="0" fontId="3" fillId="0" borderId="4" xfId="0" applyFont="1" applyFill="1" applyBorder="1"/>
    <xf numFmtId="0" fontId="0" fillId="0" borderId="0" xfId="0" applyFill="1" applyBorder="1"/>
    <xf numFmtId="0" fontId="0" fillId="0" borderId="5" xfId="0" applyFill="1" applyBorder="1"/>
    <xf numFmtId="0" fontId="0" fillId="0" borderId="0" xfId="0" applyFill="1" applyBorder="1" applyAlignment="1"/>
    <xf numFmtId="164" fontId="3" fillId="0" borderId="5" xfId="0" applyNumberFormat="1" applyFont="1" applyFill="1" applyBorder="1"/>
    <xf numFmtId="164" fontId="3" fillId="0" borderId="9" xfId="1" applyFont="1" applyFill="1" applyBorder="1"/>
    <xf numFmtId="0" fontId="3" fillId="0" borderId="3" xfId="0" applyFont="1" applyFill="1" applyBorder="1"/>
    <xf numFmtId="0" fontId="0" fillId="0" borderId="4" xfId="0" applyFill="1" applyBorder="1"/>
    <xf numFmtId="164" fontId="0" fillId="0" borderId="0" xfId="1" applyFont="1" applyFill="1" applyBorder="1"/>
    <xf numFmtId="0" fontId="3" fillId="0" borderId="5" xfId="0" applyFont="1" applyFill="1" applyBorder="1"/>
    <xf numFmtId="164" fontId="0" fillId="0" borderId="0" xfId="1" applyFont="1" applyFill="1"/>
    <xf numFmtId="0" fontId="15" fillId="0" borderId="0" xfId="0" applyFont="1" applyFill="1"/>
    <xf numFmtId="0" fontId="0" fillId="0" borderId="0" xfId="0" applyFill="1" applyBorder="1" applyAlignment="1" applyProtection="1">
      <alignment horizontal="left"/>
      <protection locked="0"/>
    </xf>
    <xf numFmtId="0" fontId="13" fillId="0" borderId="0" xfId="0" applyFont="1" applyFill="1" applyBorder="1" applyAlignment="1"/>
    <xf numFmtId="0" fontId="6" fillId="0" borderId="0" xfId="0" applyFont="1" applyFill="1" applyBorder="1"/>
    <xf numFmtId="0" fontId="13" fillId="0" borderId="0" xfId="0" applyFont="1" applyFill="1"/>
    <xf numFmtId="0" fontId="13" fillId="0" borderId="0" xfId="0" applyFont="1" applyFill="1" applyBorder="1"/>
    <xf numFmtId="0" fontId="8" fillId="0" borderId="4" xfId="0" applyFont="1" applyFill="1" applyBorder="1" applyAlignment="1">
      <alignment horizontal="right"/>
    </xf>
    <xf numFmtId="0" fontId="17" fillId="0" borderId="4" xfId="0" applyFont="1" applyFill="1" applyBorder="1"/>
    <xf numFmtId="0" fontId="17" fillId="0" borderId="0" xfId="0" applyFont="1" applyFill="1" applyBorder="1"/>
    <xf numFmtId="0" fontId="17" fillId="0" borderId="0" xfId="0" applyFont="1" applyFill="1"/>
    <xf numFmtId="0" fontId="17" fillId="0" borderId="5" xfId="0" applyFont="1" applyFill="1" applyBorder="1"/>
    <xf numFmtId="0" fontId="3" fillId="0" borderId="5" xfId="0" applyFont="1" applyFill="1" applyBorder="1" applyAlignment="1">
      <alignment horizontal="center"/>
    </xf>
    <xf numFmtId="164" fontId="3" fillId="0" borderId="5" xfId="1" applyFont="1" applyFill="1" applyBorder="1" applyAlignment="1">
      <alignment horizontal="center" wrapText="1"/>
    </xf>
    <xf numFmtId="0" fontId="19" fillId="0" borderId="0" xfId="0" applyFont="1"/>
    <xf numFmtId="0" fontId="8" fillId="0" borderId="0" xfId="0" applyFont="1" applyFill="1" applyAlignment="1">
      <alignment horizontal="left" wrapText="1"/>
    </xf>
    <xf numFmtId="0" fontId="21" fillId="0" borderId="4" xfId="0" applyFont="1" applyFill="1" applyBorder="1" applyAlignment="1">
      <alignment horizontal="left" shrinkToFit="1"/>
    </xf>
    <xf numFmtId="0" fontId="0" fillId="0" borderId="2" xfId="0" applyFill="1" applyBorder="1" applyAlignment="1"/>
    <xf numFmtId="0" fontId="0" fillId="0" borderId="0" xfId="0" applyFill="1" applyBorder="1" applyAlignment="1" applyProtection="1">
      <alignment horizontal="center"/>
      <protection locked="0"/>
    </xf>
    <xf numFmtId="0" fontId="22" fillId="0" borderId="0" xfId="0" applyFont="1" applyFill="1" applyBorder="1" applyAlignment="1">
      <alignment horizontal="right"/>
    </xf>
    <xf numFmtId="164" fontId="22" fillId="0" borderId="0" xfId="1" applyFont="1" applyFill="1" applyBorder="1" applyAlignment="1">
      <alignment horizontal="right"/>
    </xf>
    <xf numFmtId="0" fontId="0" fillId="0" borderId="5" xfId="0" applyFill="1" applyBorder="1" applyAlignment="1" applyProtection="1">
      <alignment horizontal="center"/>
      <protection locked="0"/>
    </xf>
    <xf numFmtId="0" fontId="15" fillId="0" borderId="0" xfId="0" applyFont="1" applyFill="1" applyBorder="1" applyProtection="1">
      <protection locked="0"/>
    </xf>
    <xf numFmtId="0" fontId="5" fillId="0" borderId="7" xfId="0" applyFont="1" applyFill="1" applyBorder="1"/>
    <xf numFmtId="0" fontId="15" fillId="0" borderId="0" xfId="0" applyFont="1" applyFill="1" applyBorder="1"/>
    <xf numFmtId="0" fontId="24" fillId="0" borderId="0" xfId="0" applyFont="1" applyFill="1" applyBorder="1"/>
    <xf numFmtId="0" fontId="3" fillId="0" borderId="1" xfId="0" applyFont="1" applyFill="1" applyBorder="1" applyAlignment="1">
      <alignment horizontal="left"/>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protection locked="0"/>
    </xf>
    <xf numFmtId="49" fontId="0" fillId="0" borderId="0" xfId="0" applyNumberFormat="1" applyAlignment="1" applyProtection="1">
      <protection locked="0"/>
    </xf>
    <xf numFmtId="49" fontId="0" fillId="0" borderId="0" xfId="0" applyNumberFormat="1" applyFill="1" applyBorder="1" applyAlignment="1" applyProtection="1">
      <alignment horizontal="left"/>
      <protection locked="0"/>
    </xf>
    <xf numFmtId="0" fontId="3" fillId="0" borderId="0" xfId="0" applyFont="1" applyFill="1" applyBorder="1" applyAlignment="1">
      <alignment horizontal="right"/>
    </xf>
    <xf numFmtId="164" fontId="0" fillId="0" borderId="10" xfId="1" applyFont="1" applyFill="1" applyBorder="1" applyAlignment="1"/>
    <xf numFmtId="164" fontId="0" fillId="0" borderId="10" xfId="1" applyFont="1" applyFill="1" applyBorder="1"/>
    <xf numFmtId="0" fontId="7" fillId="0" borderId="4" xfId="0" applyFont="1" applyFill="1" applyBorder="1"/>
    <xf numFmtId="0" fontId="7" fillId="0" borderId="0" xfId="0" applyFont="1" applyFill="1" applyBorder="1" applyAlignment="1">
      <alignment horizontal="right"/>
    </xf>
    <xf numFmtId="49" fontId="18" fillId="0" borderId="2" xfId="0" applyNumberFormat="1" applyFont="1" applyFill="1" applyBorder="1" applyAlignment="1" applyProtection="1">
      <alignment horizontal="center"/>
    </xf>
    <xf numFmtId="164" fontId="3" fillId="0" borderId="3" xfId="1" applyFont="1" applyFill="1" applyBorder="1"/>
    <xf numFmtId="164" fontId="0" fillId="0" borderId="5" xfId="1" applyFont="1" applyFill="1" applyBorder="1"/>
    <xf numFmtId="0" fontId="0" fillId="0" borderId="4" xfId="0" applyFill="1" applyBorder="1" applyAlignment="1">
      <alignment horizontal="left"/>
    </xf>
    <xf numFmtId="0" fontId="15" fillId="0" borderId="0" xfId="0" applyFont="1" applyFill="1" applyBorder="1" applyAlignment="1">
      <alignment horizontal="right"/>
    </xf>
    <xf numFmtId="49" fontId="27" fillId="0" borderId="2" xfId="0" applyNumberFormat="1" applyFont="1" applyBorder="1" applyAlignment="1" applyProtection="1">
      <alignment horizontal="right"/>
    </xf>
    <xf numFmtId="0" fontId="0" fillId="0" borderId="1" xfId="0" applyFill="1" applyBorder="1" applyAlignment="1">
      <alignment horizontal="right"/>
    </xf>
    <xf numFmtId="0" fontId="7" fillId="0" borderId="2" xfId="0" applyFont="1" applyFill="1" applyBorder="1" applyAlignment="1">
      <alignment horizontal="right"/>
    </xf>
    <xf numFmtId="0" fontId="3" fillId="0" borderId="4" xfId="0" applyFont="1" applyFill="1" applyBorder="1" applyAlignment="1">
      <alignment vertical="distributed"/>
    </xf>
    <xf numFmtId="0" fontId="0" fillId="0" borderId="0" xfId="0" applyFill="1" applyBorder="1" applyAlignment="1">
      <alignment vertical="distributed"/>
    </xf>
    <xf numFmtId="0" fontId="6" fillId="0" borderId="0" xfId="0" applyFont="1" applyFill="1" applyBorder="1" applyAlignment="1">
      <alignment vertical="distributed"/>
    </xf>
    <xf numFmtId="0" fontId="0" fillId="0" borderId="0" xfId="0" applyFill="1" applyAlignment="1">
      <alignment vertical="distributed"/>
    </xf>
    <xf numFmtId="49" fontId="28" fillId="0" borderId="0" xfId="0" applyNumberFormat="1" applyFont="1" applyFill="1" applyBorder="1" applyAlignment="1" applyProtection="1">
      <alignment wrapText="1"/>
      <protection locked="0"/>
    </xf>
    <xf numFmtId="49" fontId="0" fillId="0" borderId="0" xfId="0" applyNumberFormat="1" applyFill="1" applyBorder="1" applyAlignment="1" applyProtection="1">
      <alignment horizontal="left"/>
      <protection locked="0"/>
    </xf>
    <xf numFmtId="0" fontId="0" fillId="0" borderId="4" xfId="0" applyFill="1" applyBorder="1" applyAlignment="1">
      <alignment horizontal="right"/>
    </xf>
    <xf numFmtId="0" fontId="3" fillId="0" borderId="0" xfId="0" applyFont="1" applyBorder="1" applyAlignment="1" applyProtection="1">
      <alignment horizontal="right"/>
    </xf>
    <xf numFmtId="0" fontId="8" fillId="0" borderId="0" xfId="0" applyFont="1" applyFill="1" applyBorder="1" applyAlignment="1">
      <alignment horizontal="center" vertical="distributed"/>
    </xf>
    <xf numFmtId="0" fontId="8" fillId="0" borderId="5" xfId="0" applyFont="1" applyFill="1" applyBorder="1" applyAlignment="1">
      <alignment horizontal="center" vertical="distributed"/>
    </xf>
    <xf numFmtId="0" fontId="4" fillId="0" borderId="0" xfId="0" applyFont="1" applyFill="1" applyBorder="1" applyAlignment="1">
      <alignment horizontal="right"/>
    </xf>
    <xf numFmtId="164" fontId="25" fillId="0" borderId="5" xfId="0" applyNumberFormat="1" applyFont="1" applyFill="1" applyBorder="1"/>
    <xf numFmtId="0" fontId="25" fillId="0" borderId="0" xfId="0" applyFont="1" applyFill="1" applyAlignment="1">
      <alignment horizontal="right"/>
    </xf>
    <xf numFmtId="164" fontId="26" fillId="0" borderId="10" xfId="0" applyNumberFormat="1" applyFont="1" applyFill="1" applyBorder="1" applyAlignment="1"/>
    <xf numFmtId="164" fontId="25" fillId="0" borderId="10" xfId="0" applyNumberFormat="1" applyFont="1" applyFill="1" applyBorder="1" applyAlignment="1">
      <alignment horizontal="right"/>
    </xf>
    <xf numFmtId="164" fontId="34" fillId="0" borderId="0" xfId="1" applyFont="1" applyFill="1" applyBorder="1" applyAlignment="1"/>
    <xf numFmtId="164" fontId="34" fillId="0" borderId="0" xfId="1" applyFont="1" applyFill="1" applyBorder="1"/>
    <xf numFmtId="164" fontId="35" fillId="0" borderId="5" xfId="1" applyFont="1" applyFill="1" applyBorder="1"/>
    <xf numFmtId="49" fontId="0" fillId="0" borderId="0" xfId="0" applyNumberFormat="1" applyFill="1" applyBorder="1" applyAlignment="1" applyProtection="1">
      <alignment horizontal="left"/>
      <protection locked="0"/>
    </xf>
    <xf numFmtId="0" fontId="0" fillId="0" borderId="10" xfId="0" applyFill="1" applyBorder="1" applyAlignment="1"/>
    <xf numFmtId="0" fontId="0" fillId="0" borderId="10" xfId="0" applyFill="1" applyBorder="1"/>
    <xf numFmtId="0" fontId="13" fillId="0" borderId="5" xfId="0" applyFont="1" applyFill="1" applyBorder="1"/>
    <xf numFmtId="0" fontId="36" fillId="0" borderId="0" xfId="0" applyFont="1" applyFill="1"/>
    <xf numFmtId="49" fontId="0" fillId="0" borderId="0" xfId="0" applyNumberFormat="1" applyFill="1" applyBorder="1" applyAlignment="1" applyProtection="1">
      <alignment horizontal="left"/>
      <protection locked="0"/>
    </xf>
    <xf numFmtId="0" fontId="15" fillId="0" borderId="4" xfId="0" applyFont="1" applyFill="1" applyBorder="1" applyAlignment="1"/>
    <xf numFmtId="0" fontId="15" fillId="0" borderId="0" xfId="0" applyFont="1" applyFill="1" applyAlignment="1"/>
    <xf numFmtId="0" fontId="15" fillId="0" borderId="5" xfId="0" applyFont="1" applyFill="1" applyBorder="1" applyAlignment="1"/>
    <xf numFmtId="0" fontId="0" fillId="0" borderId="4" xfId="0" applyBorder="1" applyAlignment="1"/>
    <xf numFmtId="0" fontId="0" fillId="0" borderId="0" xfId="0" applyAlignment="1"/>
    <xf numFmtId="0" fontId="0" fillId="0" borderId="5" xfId="0" applyBorder="1" applyAlignment="1"/>
    <xf numFmtId="0" fontId="15" fillId="0" borderId="4" xfId="0" applyFont="1" applyFill="1" applyBorder="1" applyAlignment="1">
      <alignment horizontal="left"/>
    </xf>
    <xf numFmtId="0" fontId="47" fillId="0" borderId="0" xfId="0" applyFont="1" applyFill="1" applyBorder="1"/>
    <xf numFmtId="0" fontId="47" fillId="0" borderId="0" xfId="0" applyFont="1"/>
    <xf numFmtId="164" fontId="48" fillId="0" borderId="0" xfId="1" applyFont="1" applyFill="1" applyBorder="1"/>
    <xf numFmtId="49" fontId="41" fillId="0" borderId="4" xfId="0" applyNumberFormat="1" applyFont="1" applyBorder="1" applyAlignment="1">
      <alignment vertical="center" wrapText="1"/>
    </xf>
    <xf numFmtId="49" fontId="41" fillId="0" borderId="0" xfId="0" applyNumberFormat="1" applyFont="1" applyBorder="1" applyAlignment="1">
      <alignment vertical="center" wrapText="1"/>
    </xf>
    <xf numFmtId="49" fontId="41" fillId="0" borderId="5" xfId="0" applyNumberFormat="1" applyFont="1" applyBorder="1" applyAlignment="1">
      <alignment vertical="center" wrapText="1"/>
    </xf>
    <xf numFmtId="0" fontId="49" fillId="0" borderId="0" xfId="0" applyFont="1" applyFill="1" applyBorder="1"/>
    <xf numFmtId="0" fontId="49" fillId="0" borderId="0" xfId="0" applyFont="1" applyBorder="1"/>
    <xf numFmtId="164" fontId="49" fillId="0" borderId="0" xfId="1" applyFont="1" applyBorder="1"/>
    <xf numFmtId="0" fontId="49" fillId="0" borderId="0" xfId="0" applyFont="1"/>
    <xf numFmtId="164" fontId="49" fillId="0" borderId="0" xfId="1" applyFont="1"/>
    <xf numFmtId="164" fontId="49" fillId="0" borderId="0" xfId="1" applyFont="1" applyFill="1" applyBorder="1"/>
    <xf numFmtId="0" fontId="49" fillId="0" borderId="4" xfId="0" applyFont="1" applyFill="1" applyBorder="1"/>
    <xf numFmtId="0" fontId="50" fillId="0" borderId="0" xfId="0" applyFont="1"/>
    <xf numFmtId="14" fontId="0" fillId="0" borderId="0" xfId="0" applyNumberFormat="1" applyFill="1" applyBorder="1" applyProtection="1">
      <protection locked="0"/>
    </xf>
    <xf numFmtId="0" fontId="39" fillId="0" borderId="4" xfId="0" applyFont="1" applyBorder="1" applyAlignment="1">
      <alignment vertical="center" wrapText="1"/>
    </xf>
    <xf numFmtId="0" fontId="40" fillId="0" borderId="0" xfId="0" applyFont="1" applyBorder="1" applyAlignment="1">
      <alignment vertical="center" wrapText="1"/>
    </xf>
    <xf numFmtId="0" fontId="40" fillId="0" borderId="5" xfId="0" applyFont="1" applyBorder="1" applyAlignment="1">
      <alignment vertical="center" wrapText="1"/>
    </xf>
    <xf numFmtId="0" fontId="40" fillId="0" borderId="4" xfId="0" applyFont="1" applyBorder="1" applyAlignment="1">
      <alignment vertical="center" wrapText="1"/>
    </xf>
    <xf numFmtId="49" fontId="38" fillId="0" borderId="4" xfId="0" applyNumberFormat="1" applyFont="1" applyBorder="1" applyAlignment="1">
      <alignment vertical="center" wrapText="1"/>
    </xf>
    <xf numFmtId="49" fontId="38" fillId="0" borderId="0" xfId="0" applyNumberFormat="1" applyFont="1" applyBorder="1" applyAlignment="1">
      <alignment vertical="center" wrapText="1"/>
    </xf>
    <xf numFmtId="49" fontId="38" fillId="0" borderId="5" xfId="0" applyNumberFormat="1" applyFont="1" applyBorder="1" applyAlignment="1">
      <alignment vertical="center" wrapText="1"/>
    </xf>
    <xf numFmtId="49" fontId="40" fillId="0" borderId="4" xfId="0" applyNumberFormat="1" applyFont="1" applyBorder="1" applyAlignment="1">
      <alignment vertical="center" wrapText="1"/>
    </xf>
    <xf numFmtId="49" fontId="40" fillId="0" borderId="0" xfId="0" applyNumberFormat="1" applyFont="1" applyBorder="1" applyAlignment="1">
      <alignment vertical="center" wrapText="1"/>
    </xf>
    <xf numFmtId="49" fontId="40" fillId="0" borderId="5" xfId="0" applyNumberFormat="1" applyFont="1" applyBorder="1" applyAlignment="1">
      <alignment vertical="center" wrapText="1"/>
    </xf>
    <xf numFmtId="49" fontId="0" fillId="0" borderId="0" xfId="0" applyNumberFormat="1" applyFill="1" applyBorder="1" applyAlignment="1" applyProtection="1">
      <alignment horizontal="left"/>
      <protection locked="0"/>
    </xf>
    <xf numFmtId="49" fontId="0" fillId="0" borderId="0" xfId="0" applyNumberFormat="1" applyFill="1" applyAlignment="1" applyProtection="1">
      <alignment horizontal="left"/>
      <protection locked="0"/>
    </xf>
    <xf numFmtId="0" fontId="25" fillId="0" borderId="0" xfId="0" applyFont="1" applyFill="1" applyBorder="1" applyAlignment="1">
      <alignment horizontal="right"/>
    </xf>
    <xf numFmtId="0" fontId="15" fillId="0" borderId="0" xfId="0" applyFont="1" applyAlignment="1" applyProtection="1">
      <alignment horizontal="left"/>
      <protection locked="0"/>
    </xf>
    <xf numFmtId="0" fontId="33" fillId="0" borderId="0" xfId="0" applyFont="1" applyBorder="1" applyAlignment="1" applyProtection="1">
      <alignment horizontal="left"/>
      <protection locked="0"/>
    </xf>
    <xf numFmtId="0" fontId="0" fillId="0" borderId="0" xfId="0" applyFill="1" applyBorder="1" applyAlignment="1" applyProtection="1">
      <alignment horizontal="left"/>
      <protection locked="0"/>
    </xf>
    <xf numFmtId="49" fontId="0" fillId="0" borderId="10" xfId="0" applyNumberFormat="1" applyBorder="1" applyAlignment="1" applyProtection="1">
      <alignment horizontal="left"/>
      <protection locked="0"/>
    </xf>
    <xf numFmtId="0" fontId="3" fillId="0" borderId="4" xfId="0" applyFont="1" applyFill="1" applyBorder="1" applyAlignment="1">
      <alignment wrapText="1"/>
    </xf>
    <xf numFmtId="0" fontId="0" fillId="0" borderId="4" xfId="0" applyBorder="1" applyAlignment="1">
      <alignment wrapText="1"/>
    </xf>
    <xf numFmtId="0" fontId="22" fillId="0" borderId="0" xfId="0" applyFont="1" applyFill="1" applyAlignment="1">
      <alignment horizontal="left" wrapText="1"/>
    </xf>
    <xf numFmtId="0" fontId="37"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5" fillId="0" borderId="0" xfId="0" applyFont="1" applyFill="1" applyBorder="1" applyAlignment="1" applyProtection="1">
      <protection locked="0"/>
    </xf>
    <xf numFmtId="0" fontId="0" fillId="0" borderId="0" xfId="0" applyAlignment="1" applyProtection="1">
      <protection locked="0"/>
    </xf>
    <xf numFmtId="0" fontId="0" fillId="0" borderId="5" xfId="0" applyBorder="1" applyAlignment="1" applyProtection="1">
      <protection locked="0"/>
    </xf>
    <xf numFmtId="0" fontId="17" fillId="0" borderId="0" xfId="0" applyFont="1" applyFill="1" applyBorder="1" applyAlignment="1">
      <alignment horizontal="center" vertical="center"/>
    </xf>
    <xf numFmtId="0" fontId="16" fillId="0" borderId="7" xfId="0" applyFont="1" applyFill="1" applyBorder="1" applyAlignment="1">
      <alignment horizontal="left"/>
    </xf>
    <xf numFmtId="49" fontId="0" fillId="0" borderId="0" xfId="0" applyNumberFormat="1" applyFill="1" applyBorder="1" applyAlignment="1" applyProtection="1">
      <protection locked="0"/>
    </xf>
    <xf numFmtId="49" fontId="0" fillId="0" borderId="0" xfId="0" applyNumberFormat="1" applyFill="1" applyAlignment="1" applyProtection="1">
      <protection locked="0"/>
    </xf>
    <xf numFmtId="0" fontId="8" fillId="0" borderId="0" xfId="0" applyFont="1" applyFill="1" applyBorder="1" applyAlignment="1">
      <alignment horizontal="center" vertical="distributed"/>
    </xf>
    <xf numFmtId="49" fontId="15" fillId="0" borderId="0" xfId="0" applyNumberFormat="1" applyFont="1" applyFill="1" applyBorder="1" applyAlignment="1" applyProtection="1">
      <protection locked="0"/>
    </xf>
    <xf numFmtId="0" fontId="12" fillId="0" borderId="11" xfId="0" applyFont="1" applyFill="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164" fontId="3" fillId="0" borderId="4" xfId="1" applyFont="1" applyFill="1" applyBorder="1" applyAlignment="1">
      <alignment horizontal="right"/>
    </xf>
    <xf numFmtId="164" fontId="3" fillId="0" borderId="0" xfId="1" applyFont="1" applyFill="1" applyBorder="1" applyAlignment="1">
      <alignment horizontal="right"/>
    </xf>
    <xf numFmtId="0" fontId="23" fillId="0" borderId="0" xfId="0" applyFont="1" applyFill="1" applyBorder="1" applyAlignment="1" applyProtection="1">
      <alignment horizontal="left" vertical="top"/>
      <protection locked="0"/>
    </xf>
    <xf numFmtId="0" fontId="0" fillId="0" borderId="0" xfId="0" applyBorder="1" applyAlignment="1">
      <alignment horizontal="left" vertical="top"/>
    </xf>
    <xf numFmtId="0" fontId="23" fillId="0" borderId="10" xfId="0" applyFont="1" applyFill="1" applyBorder="1" applyAlignment="1" applyProtection="1">
      <alignment horizontal="left" vertical="top"/>
      <protection locked="0"/>
    </xf>
    <xf numFmtId="0" fontId="0" fillId="0" borderId="10" xfId="0" applyBorder="1" applyAlignment="1">
      <alignment horizontal="left" vertical="top"/>
    </xf>
    <xf numFmtId="0" fontId="13" fillId="0" borderId="2" xfId="0" applyFont="1" applyFill="1" applyBorder="1" applyAlignment="1"/>
    <xf numFmtId="0" fontId="13" fillId="0" borderId="3" xfId="0" applyFont="1" applyFill="1" applyBorder="1" applyAlignment="1"/>
    <xf numFmtId="0" fontId="3" fillId="0" borderId="11" xfId="0" applyFont="1" applyFill="1" applyBorder="1" applyAlignment="1">
      <alignment horizontal="right"/>
    </xf>
    <xf numFmtId="0" fontId="3" fillId="0" borderId="10" xfId="0" applyFont="1" applyFill="1" applyBorder="1" applyAlignment="1">
      <alignment horizontal="right"/>
    </xf>
    <xf numFmtId="0" fontId="3" fillId="0" borderId="1" xfId="0" applyFont="1" applyFill="1" applyBorder="1" applyAlignment="1">
      <alignment horizontal="right"/>
    </xf>
    <xf numFmtId="0" fontId="20" fillId="0" borderId="2" xfId="0" applyFont="1" applyFill="1" applyBorder="1" applyAlignment="1">
      <alignment horizontal="right"/>
    </xf>
    <xf numFmtId="0" fontId="32" fillId="0" borderId="1" xfId="0" applyFont="1" applyFill="1" applyBorder="1" applyAlignment="1">
      <alignment horizontal="right" vertical="top"/>
    </xf>
    <xf numFmtId="0" fontId="32" fillId="0" borderId="2" xfId="0" applyFont="1" applyFill="1" applyBorder="1" applyAlignment="1">
      <alignment horizontal="right" vertical="top"/>
    </xf>
    <xf numFmtId="49" fontId="41" fillId="0" borderId="4" xfId="0" applyNumberFormat="1" applyFont="1" applyBorder="1" applyAlignment="1">
      <alignment vertical="center" wrapText="1"/>
    </xf>
    <xf numFmtId="49" fontId="41" fillId="0" borderId="0" xfId="0" applyNumberFormat="1" applyFont="1" applyBorder="1" applyAlignment="1">
      <alignment vertical="center" wrapText="1"/>
    </xf>
    <xf numFmtId="49" fontId="41" fillId="0" borderId="5" xfId="0" applyNumberFormat="1" applyFont="1" applyBorder="1" applyAlignment="1">
      <alignment vertical="center" wrapText="1"/>
    </xf>
    <xf numFmtId="0" fontId="16" fillId="0" borderId="0" xfId="0" applyFont="1" applyFill="1" applyBorder="1" applyAlignment="1">
      <alignment horizontal="left"/>
    </xf>
    <xf numFmtId="0" fontId="3" fillId="0" borderId="11" xfId="0" applyFont="1" applyFill="1" applyBorder="1" applyAlignment="1"/>
    <xf numFmtId="0" fontId="3" fillId="0" borderId="10" xfId="0" applyFont="1" applyFill="1" applyBorder="1" applyAlignment="1"/>
    <xf numFmtId="164" fontId="0" fillId="0" borderId="10" xfId="1" applyFont="1" applyFill="1" applyBorder="1" applyAlignment="1">
      <alignment horizontal="center"/>
    </xf>
    <xf numFmtId="0" fontId="0" fillId="0" borderId="2" xfId="0" applyFill="1" applyBorder="1" applyAlignment="1">
      <alignment horizontal="left"/>
    </xf>
    <xf numFmtId="49" fontId="0" fillId="0" borderId="0" xfId="0" applyNumberFormat="1" applyFill="1" applyBorder="1" applyAlignment="1" applyProtection="1">
      <alignment horizontal="center"/>
      <protection locked="0"/>
    </xf>
    <xf numFmtId="164" fontId="34" fillId="0" borderId="0" xfId="1" applyFont="1" applyFill="1" applyBorder="1" applyAlignment="1">
      <alignment horizontal="center"/>
    </xf>
  </cellXfs>
  <cellStyles count="34">
    <cellStyle name="Currency" xfId="1" builtinId="4"/>
    <cellStyle name="Followed Hyperlink" xfId="25" builtinId="9" hidden="1"/>
    <cellStyle name="Followed Hyperlink" xfId="27" builtinId="9" hidden="1"/>
    <cellStyle name="Followed Hyperlink" xfId="29" builtinId="9" hidden="1"/>
    <cellStyle name="Followed Hyperlink" xfId="33" builtinId="9" hidden="1"/>
    <cellStyle name="Followed Hyperlink" xfId="31" builtinId="9" hidden="1"/>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6" builtinId="8" hidden="1"/>
    <cellStyle name="Hyperlink" xfId="18"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20"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2" builtinId="8" hidden="1"/>
    <cellStyle name="Normal" xfId="0" builtinId="0"/>
  </cellStyles>
  <dxfs count="39">
    <dxf>
      <font>
        <color theme="1"/>
      </font>
      <fill>
        <patternFill patternType="none">
          <bgColor auto="1"/>
        </patternFill>
      </fill>
    </dxf>
    <dxf>
      <font>
        <color theme="1"/>
      </font>
      <fill>
        <patternFill patternType="none">
          <bgColor auto="1"/>
        </patternFill>
      </fill>
    </dxf>
    <dxf>
      <font>
        <color rgb="FF9C0006"/>
      </font>
      <fill>
        <patternFill>
          <bgColor rgb="FFFFC7CE"/>
        </patternFill>
      </fill>
    </dxf>
    <dxf>
      <font>
        <color theme="1"/>
      </font>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1"/>
      </font>
      <fill>
        <patternFill patternType="none">
          <bgColor auto="1"/>
        </patternFill>
      </fill>
    </dxf>
    <dxf>
      <font>
        <color rgb="FF9C0006"/>
      </font>
      <fill>
        <patternFill>
          <bgColor rgb="FFFFC7CE"/>
        </patternFill>
      </fill>
    </dxf>
    <dxf>
      <font>
        <color theme="1"/>
      </font>
      <fill>
        <patternFill patternType="none">
          <bgColor auto="1"/>
        </patternFill>
      </fill>
    </dxf>
    <dxf>
      <font>
        <color rgb="FF9C0006"/>
      </font>
      <fill>
        <patternFill>
          <bgColor rgb="FFFFC7CE"/>
        </patternFill>
      </fill>
    </dxf>
    <dxf>
      <font>
        <color theme="1"/>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224362</xdr:colOff>
      <xdr:row>0</xdr:row>
      <xdr:rowOff>101604</xdr:rowOff>
    </xdr:from>
    <xdr:to>
      <xdr:col>9</xdr:col>
      <xdr:colOff>590121</xdr:colOff>
      <xdr:row>3</xdr:row>
      <xdr:rowOff>58424</xdr:rowOff>
    </xdr:to>
    <xdr:pic>
      <xdr:nvPicPr>
        <xdr:cNvPr id="1025" name="Picture 2" descr="IYC Pennant">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srcRect l="-1024" t="-2858"/>
        <a:stretch>
          <a:fillRect/>
        </a:stretch>
      </xdr:blipFill>
      <xdr:spPr bwMode="auto">
        <a:xfrm>
          <a:off x="5033429" y="101604"/>
          <a:ext cx="1695026" cy="6510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9"/>
  <sheetViews>
    <sheetView tabSelected="1" zoomScale="150" zoomScaleNormal="150" zoomScalePageLayoutView="150" workbookViewId="0">
      <selection activeCell="E26" sqref="E26"/>
    </sheetView>
  </sheetViews>
  <sheetFormatPr baseColWidth="10" defaultColWidth="8.83203125" defaultRowHeight="15"/>
  <cols>
    <col min="1" max="1" width="23.83203125" style="18" customWidth="1"/>
    <col min="2" max="2" width="0.1640625" style="18" customWidth="1"/>
    <col min="3" max="3" width="1.83203125" style="18" customWidth="1"/>
    <col min="4" max="4" width="4.33203125" style="18" customWidth="1"/>
    <col min="5" max="6" width="17.33203125" style="18" customWidth="1"/>
    <col min="7" max="7" width="9.6640625" style="18" customWidth="1"/>
    <col min="8" max="8" width="3.1640625" style="18" customWidth="1"/>
    <col min="9" max="9" width="4.5" style="18" customWidth="1"/>
    <col min="10" max="10" width="9.33203125" style="18" customWidth="1"/>
    <col min="11" max="16384" width="8.83203125" style="18"/>
  </cols>
  <sheetData>
    <row r="1" spans="1:10" s="4" customFormat="1" ht="21" customHeight="1">
      <c r="A1" s="1"/>
      <c r="B1" s="2"/>
      <c r="C1" s="2"/>
      <c r="D1" s="139" t="s">
        <v>23</v>
      </c>
      <c r="E1" s="139"/>
      <c r="F1" s="139"/>
      <c r="G1" s="2"/>
      <c r="H1" s="2"/>
      <c r="I1" s="2"/>
      <c r="J1" s="3"/>
    </row>
    <row r="2" spans="1:10" s="8" customFormat="1" ht="20" customHeight="1">
      <c r="A2" s="5"/>
      <c r="B2" s="6"/>
      <c r="C2" s="6"/>
      <c r="D2" s="140" t="s">
        <v>12</v>
      </c>
      <c r="E2" s="140"/>
      <c r="F2" s="140"/>
      <c r="G2" s="6"/>
      <c r="H2" s="6"/>
      <c r="I2" s="6"/>
      <c r="J2" s="7"/>
    </row>
    <row r="3" spans="1:10" s="39" customFormat="1" ht="13.75" customHeight="1">
      <c r="A3" s="37"/>
      <c r="B3" s="38"/>
      <c r="C3" s="38"/>
      <c r="D3" s="144" t="s">
        <v>56</v>
      </c>
      <c r="E3" s="144"/>
      <c r="F3" s="144"/>
      <c r="G3" s="38"/>
      <c r="H3" s="38"/>
      <c r="I3" s="38"/>
      <c r="J3" s="40"/>
    </row>
    <row r="4" spans="1:10" s="10" customFormat="1" ht="13" customHeight="1">
      <c r="A4" s="97"/>
      <c r="B4" s="98"/>
      <c r="C4" s="98"/>
      <c r="D4" s="98"/>
      <c r="E4" s="98"/>
      <c r="F4" s="98"/>
      <c r="G4" s="98"/>
      <c r="H4" s="98"/>
      <c r="I4" s="98"/>
      <c r="J4" s="99"/>
    </row>
    <row r="5" spans="1:10" s="9" customFormat="1">
      <c r="A5" s="119" t="s">
        <v>36</v>
      </c>
      <c r="B5" s="120"/>
      <c r="C5" s="120"/>
      <c r="D5" s="120"/>
      <c r="E5" s="120"/>
      <c r="F5" s="120"/>
      <c r="G5" s="120"/>
      <c r="H5" s="120"/>
      <c r="I5" s="120"/>
      <c r="J5" s="121"/>
    </row>
    <row r="6" spans="1:10" s="9" customFormat="1" ht="19.25" customHeight="1">
      <c r="A6" s="122"/>
      <c r="B6" s="120"/>
      <c r="C6" s="120"/>
      <c r="D6" s="120"/>
      <c r="E6" s="120"/>
      <c r="F6" s="120"/>
      <c r="G6" s="120"/>
      <c r="H6" s="120"/>
      <c r="I6" s="120"/>
      <c r="J6" s="121"/>
    </row>
    <row r="7" spans="1:10" s="9" customFormat="1" ht="15.5" customHeight="1">
      <c r="A7" s="122"/>
      <c r="B7" s="120"/>
      <c r="C7" s="120"/>
      <c r="D7" s="120"/>
      <c r="E7" s="120"/>
      <c r="F7" s="120"/>
      <c r="G7" s="120"/>
      <c r="H7" s="120"/>
      <c r="I7" s="120"/>
      <c r="J7" s="121"/>
    </row>
    <row r="8" spans="1:10">
      <c r="A8" s="122"/>
      <c r="B8" s="120"/>
      <c r="C8" s="120"/>
      <c r="D8" s="120"/>
      <c r="E8" s="120"/>
      <c r="F8" s="120"/>
      <c r="G8" s="120"/>
      <c r="H8" s="120"/>
      <c r="I8" s="120"/>
      <c r="J8" s="121"/>
    </row>
    <row r="9" spans="1:10" s="76" customFormat="1" ht="13" customHeight="1">
      <c r="A9" s="100"/>
      <c r="B9" s="101"/>
      <c r="C9" s="101"/>
      <c r="D9" s="101"/>
      <c r="E9" s="101"/>
      <c r="F9" s="101"/>
      <c r="G9" s="101"/>
      <c r="H9" s="101"/>
      <c r="I9" s="101"/>
      <c r="J9" s="102"/>
    </row>
    <row r="10" spans="1:10" ht="17">
      <c r="A10" s="11" t="s">
        <v>14</v>
      </c>
      <c r="B10" s="12"/>
      <c r="C10" s="12"/>
      <c r="D10" s="13" t="s">
        <v>43</v>
      </c>
      <c r="E10" s="52"/>
      <c r="F10" s="14"/>
      <c r="G10" s="145" t="s">
        <v>17</v>
      </c>
      <c r="H10" s="145"/>
      <c r="I10" s="145"/>
      <c r="J10" s="15"/>
    </row>
    <row r="11" spans="1:10">
      <c r="A11" s="55" t="s">
        <v>26</v>
      </c>
      <c r="B11" s="20"/>
      <c r="C11" s="33"/>
      <c r="D11" s="146"/>
      <c r="E11" s="147"/>
      <c r="F11" s="80" t="s">
        <v>44</v>
      </c>
      <c r="G11" s="56"/>
      <c r="H11" s="20"/>
      <c r="I11" s="20"/>
      <c r="J11" s="21"/>
    </row>
    <row r="12" spans="1:10">
      <c r="A12" s="19" t="s">
        <v>1</v>
      </c>
      <c r="B12" s="20"/>
      <c r="C12" s="33"/>
      <c r="D12" s="129"/>
      <c r="E12" s="129"/>
      <c r="F12" s="60" t="s">
        <v>50</v>
      </c>
      <c r="G12" s="118"/>
      <c r="H12" s="118"/>
      <c r="I12" s="20"/>
      <c r="J12" s="21"/>
    </row>
    <row r="13" spans="1:10">
      <c r="A13" s="73"/>
      <c r="B13" s="74"/>
      <c r="C13" s="75"/>
      <c r="D13" s="148" t="s">
        <v>8</v>
      </c>
      <c r="E13" s="148"/>
      <c r="F13" s="148"/>
      <c r="G13" s="148" t="s">
        <v>9</v>
      </c>
      <c r="H13" s="148"/>
      <c r="I13" s="81" t="s">
        <v>10</v>
      </c>
      <c r="J13" s="82" t="s">
        <v>11</v>
      </c>
    </row>
    <row r="14" spans="1:10">
      <c r="A14" s="19" t="s">
        <v>2</v>
      </c>
      <c r="B14" s="20"/>
      <c r="C14" s="33"/>
      <c r="D14" s="129"/>
      <c r="E14" s="129"/>
      <c r="F14" s="129"/>
      <c r="G14" s="149"/>
      <c r="H14" s="149"/>
      <c r="I14" s="57"/>
      <c r="J14" s="50"/>
    </row>
    <row r="15" spans="1:10">
      <c r="A15" s="19" t="s">
        <v>32</v>
      </c>
      <c r="B15" s="20"/>
      <c r="C15" s="83"/>
      <c r="D15" s="129"/>
      <c r="E15" s="129"/>
      <c r="F15" s="129"/>
      <c r="G15" s="149"/>
      <c r="H15" s="149"/>
      <c r="I15" s="57"/>
      <c r="J15" s="50"/>
    </row>
    <row r="16" spans="1:10" ht="14.5" customHeight="1">
      <c r="A16" s="19" t="s">
        <v>3</v>
      </c>
      <c r="B16" s="20"/>
      <c r="C16" s="33"/>
      <c r="D16" s="129"/>
      <c r="E16" s="129"/>
      <c r="F16" s="60" t="s">
        <v>46</v>
      </c>
      <c r="G16" s="129"/>
      <c r="H16" s="129"/>
      <c r="I16" s="129"/>
      <c r="J16" s="21"/>
    </row>
    <row r="17" spans="1:12" ht="14.5" customHeight="1">
      <c r="A17" s="19" t="s">
        <v>4</v>
      </c>
      <c r="B17" s="35"/>
      <c r="C17" s="33"/>
      <c r="D17" s="129"/>
      <c r="E17" s="129"/>
      <c r="F17" s="60" t="s">
        <v>45</v>
      </c>
      <c r="G17" s="141"/>
      <c r="H17" s="141"/>
      <c r="I17" s="142"/>
      <c r="J17" s="143"/>
    </row>
    <row r="18" spans="1:12" ht="14.5" customHeight="1">
      <c r="A18" s="19" t="s">
        <v>5</v>
      </c>
      <c r="B18" s="35"/>
      <c r="C18" s="33"/>
      <c r="D18" s="134"/>
      <c r="E18" s="134"/>
      <c r="F18" s="60" t="s">
        <v>52</v>
      </c>
      <c r="G18" s="118"/>
      <c r="H18" s="118"/>
      <c r="I18" s="20"/>
      <c r="J18" s="21"/>
    </row>
    <row r="19" spans="1:12" ht="14.5" customHeight="1">
      <c r="A19" s="19" t="s">
        <v>6</v>
      </c>
      <c r="B19" s="35"/>
      <c r="C19" s="33"/>
      <c r="D19" s="134"/>
      <c r="E19" s="134"/>
      <c r="F19" s="60" t="s">
        <v>51</v>
      </c>
      <c r="G19" s="118"/>
      <c r="H19" s="118"/>
      <c r="I19" s="20"/>
      <c r="J19" s="21"/>
    </row>
    <row r="20" spans="1:12" ht="14.5" customHeight="1">
      <c r="A20" s="19" t="s">
        <v>33</v>
      </c>
      <c r="B20" s="35"/>
      <c r="C20" s="33"/>
      <c r="D20" s="129"/>
      <c r="E20" s="129"/>
      <c r="F20" s="60" t="s">
        <v>47</v>
      </c>
      <c r="G20" s="130"/>
      <c r="H20" s="130"/>
      <c r="I20" s="130"/>
      <c r="J20" s="41" t="s">
        <v>16</v>
      </c>
    </row>
    <row r="21" spans="1:12" ht="16" customHeight="1">
      <c r="A21" s="136" t="s">
        <v>42</v>
      </c>
      <c r="B21" s="35"/>
      <c r="C21" s="32"/>
      <c r="D21" s="170" t="s">
        <v>17</v>
      </c>
      <c r="E21" s="170"/>
      <c r="F21" s="60" t="s">
        <v>48</v>
      </c>
      <c r="G21" s="132"/>
      <c r="H21" s="132"/>
      <c r="I21" s="133"/>
      <c r="J21" s="42" t="s">
        <v>7</v>
      </c>
    </row>
    <row r="22" spans="1:12">
      <c r="A22" s="137"/>
      <c r="B22" s="35"/>
      <c r="C22" s="33"/>
      <c r="D22" s="134"/>
      <c r="E22" s="134"/>
      <c r="F22" s="60" t="s">
        <v>49</v>
      </c>
      <c r="G22" s="31"/>
      <c r="H22" s="131" t="str">
        <f>IF(D22="windsurfer","WNSW","")</f>
        <v/>
      </c>
      <c r="I22" s="131"/>
      <c r="J22" s="23"/>
    </row>
    <row r="23" spans="1:12">
      <c r="A23" s="45" t="str">
        <f>IF(D22="Windsurfer","Do you require AS membership?"," ")</f>
        <v xml:space="preserve"> </v>
      </c>
      <c r="B23" s="20"/>
      <c r="C23" s="33" t="str">
        <f>IF($D$22="Windsurfer","*"," ")</f>
        <v xml:space="preserve"> </v>
      </c>
      <c r="D23" s="47"/>
      <c r="E23" s="138" t="str">
        <f>IF(D22="Windsurfer","AS membership provides additional personal insurance."," ")</f>
        <v xml:space="preserve"> </v>
      </c>
      <c r="F23" s="138"/>
      <c r="G23" s="138"/>
      <c r="I23" s="85" t="str">
        <f>IF(D22="windsurfer",IF(D23="yes","AS",""),"")</f>
        <v/>
      </c>
      <c r="J23" s="84">
        <f>IF(D22="windsurfer",IF(D23="yes",Fees!B5,0),0)</f>
        <v>0</v>
      </c>
    </row>
    <row r="24" spans="1:12">
      <c r="A24" s="171" t="str">
        <f>IF(D22="Boat Owner","Name of boat you will be sailing:",IF(D22="Skipper/Crew","Name of boat you will be sailing:",""))</f>
        <v/>
      </c>
      <c r="B24" s="172"/>
      <c r="C24" s="172"/>
      <c r="D24" s="135"/>
      <c r="E24" s="135"/>
      <c r="F24" s="44"/>
      <c r="G24" s="44"/>
      <c r="H24" s="86"/>
      <c r="I24" s="87" t="str">
        <f>IF(D22="windsurfer","",IF(D22="Radio Yacht","","IYC Sailing Membership"))</f>
        <v>IYC Sailing Membership</v>
      </c>
      <c r="J24" s="84">
        <f>IF(D22="Boat Owner",Fees!B5,IF(D22="Skipper/Crew",Fees!B5,IF(D22="Volunteer",Fees!B5,0)))</f>
        <v>0</v>
      </c>
    </row>
    <row r="25" spans="1:12">
      <c r="A25" s="16" t="str">
        <f>IF(D22="Boat Owner","Boat Registration:","")</f>
        <v/>
      </c>
      <c r="B25" s="17"/>
      <c r="C25" s="17"/>
      <c r="D25" s="17"/>
      <c r="E25" s="46" t="str">
        <f>IF(D22="Boat Owner","Boat 1","")</f>
        <v/>
      </c>
      <c r="F25" s="17" t="str">
        <f>IF(D22="Boat Owner","Boat 2","")</f>
        <v/>
      </c>
      <c r="G25" s="174" t="str">
        <f>IF(D22="Boat Owner","Boat 3","")</f>
        <v/>
      </c>
      <c r="H25" s="174"/>
      <c r="I25" s="174"/>
      <c r="J25" s="25"/>
    </row>
    <row r="26" spans="1:12">
      <c r="A26" s="26"/>
      <c r="B26" s="27"/>
      <c r="C26" s="27"/>
      <c r="D26" s="48" t="str">
        <f>IF(D22="Boat Owner","Please Enter Boat Name(s)","")</f>
        <v/>
      </c>
      <c r="E26" s="58"/>
      <c r="F26" s="59"/>
      <c r="G26" s="129"/>
      <c r="H26" s="129"/>
      <c r="I26" s="129"/>
      <c r="J26" s="28"/>
    </row>
    <row r="27" spans="1:12" s="29" customFormat="1">
      <c r="A27" s="26"/>
      <c r="B27" s="18"/>
      <c r="C27" s="27"/>
      <c r="D27" s="48" t="str">
        <f>IF(D22="Boat Owner","Please Select Class (delete if none)","")</f>
        <v/>
      </c>
      <c r="E27" s="96"/>
      <c r="F27" s="96"/>
      <c r="G27" s="129"/>
      <c r="H27" s="129"/>
      <c r="I27" s="129"/>
      <c r="J27" s="28"/>
      <c r="L27" s="18"/>
    </row>
    <row r="28" spans="1:12">
      <c r="A28" s="68"/>
      <c r="C28" s="27"/>
      <c r="D28" s="49" t="str">
        <f>IF(E27="Open Class","Please Enter Boat Type(s) &amp; Handicap",IF(E27="Trailable Yacht","Please Enter Boat Type(s) &amp; CBH",""))</f>
        <v/>
      </c>
      <c r="E28" s="77"/>
      <c r="F28" s="77"/>
      <c r="G28" s="175"/>
      <c r="H28" s="175"/>
      <c r="I28" s="175"/>
      <c r="J28" s="28"/>
    </row>
    <row r="29" spans="1:12">
      <c r="A29" s="153"/>
      <c r="B29" s="154"/>
      <c r="C29" s="154"/>
      <c r="D29" s="154"/>
      <c r="E29" s="88"/>
      <c r="F29" s="89"/>
      <c r="G29" s="176"/>
      <c r="H29" s="176"/>
      <c r="I29" s="176"/>
      <c r="J29" s="90"/>
    </row>
    <row r="30" spans="1:12">
      <c r="A30" s="153" t="str">
        <f>IF(D22="Radio Yacht","Registration Fee",IF(D22="Boat Owner","Registration Fee",IF(D22="Windsurfer","Registration Fee","")))</f>
        <v/>
      </c>
      <c r="B30" s="154"/>
      <c r="C30" s="154"/>
      <c r="D30" s="154"/>
      <c r="E30" s="61">
        <f>IF(E26="",0,Fees!B4)</f>
        <v>0</v>
      </c>
      <c r="F30" s="62">
        <f>IF(F26="",0,Fees!B4)</f>
        <v>0</v>
      </c>
      <c r="G30" s="173">
        <f>IF(G26="",0,Fees!B4)</f>
        <v>0</v>
      </c>
      <c r="H30" s="173"/>
      <c r="I30" s="173"/>
      <c r="J30" s="24">
        <f>IF(D22="Radio Yacht",Fees!B6,IF(D22="Windsurfer",IF(G22="Junior",Fees!B3,Fees!B2),SUM(E30:G30)))</f>
        <v>0</v>
      </c>
    </row>
    <row r="31" spans="1:12">
      <c r="A31" s="163" t="str">
        <f>IF(D22="Radio Yacht","",IF(D22="volunteer","",IF(D22="skipper/crew","","Storage (subject to available space)")))</f>
        <v>Storage (subject to available space)</v>
      </c>
      <c r="B31" s="164"/>
      <c r="C31" s="164"/>
      <c r="D31" s="164"/>
      <c r="E31" s="46" t="str">
        <f>IF(D22="Radio Yacht","",IF(D22="volunteer","",IF(D22="skipper/crew","",IF(D22="windsurfer","Board 1","Boat 1"))))</f>
        <v>Boat 1</v>
      </c>
      <c r="F31" s="17" t="str">
        <f>IF(D22="Radio Yacht","",IF(D22="volunteer","",IF(D22="skipper/crew","",IF(D22="windsurfer","Board 2","Boat 2"))))</f>
        <v>Boat 2</v>
      </c>
      <c r="G31" s="174" t="str">
        <f>IF(D22="Radio Yacht","",IF(D22="volunteer","",IF(D22="skipper/crew","",IF(D22="windsurfer","Board 3","Boat 3"))))</f>
        <v>Boat 3</v>
      </c>
      <c r="H31" s="174"/>
      <c r="I31" s="174"/>
      <c r="J31" s="25"/>
    </row>
    <row r="32" spans="1:12" s="34" customFormat="1" ht="14" customHeight="1">
      <c r="A32" s="63"/>
      <c r="B32" s="20"/>
      <c r="C32" s="20"/>
      <c r="D32" s="48" t="str">
        <f>IF(D22="Radio Yacht","",IF(D22="volunteer","",IF(D22="skipper/crew","",IF(D22="windsurfer","Please Enter Board(s) Identification","Please Enter Boat Name(s)"))))</f>
        <v>Please Enter Boat Name(s)</v>
      </c>
      <c r="E32" s="58"/>
      <c r="F32" s="59"/>
      <c r="G32" s="175"/>
      <c r="H32" s="175"/>
      <c r="I32" s="175"/>
      <c r="J32" s="28"/>
    </row>
    <row r="33" spans="1:10">
      <c r="A33" s="36"/>
      <c r="B33" s="27"/>
      <c r="C33" s="27"/>
      <c r="D33" s="48" t="str">
        <f>IF(D22="Radio Yacht","",IF(D22="volunteer","",IF(D22="skipper/crew","","Please Select Class (Delete if none)")))</f>
        <v>Please Select Class (Delete if none)</v>
      </c>
      <c r="E33" s="91"/>
      <c r="F33" s="91"/>
      <c r="G33" s="129"/>
      <c r="H33" s="129"/>
      <c r="I33" s="129"/>
      <c r="J33" s="28"/>
    </row>
    <row r="34" spans="1:10">
      <c r="A34" s="36"/>
      <c r="B34" s="27"/>
      <c r="C34" s="27"/>
      <c r="D34" s="48"/>
      <c r="E34" s="78"/>
      <c r="F34" s="78"/>
      <c r="G34" s="175"/>
      <c r="H34" s="175"/>
      <c r="I34" s="175"/>
      <c r="J34" s="28"/>
    </row>
    <row r="35" spans="1:10">
      <c r="A35" s="161" t="str">
        <f>IF(D22="Radio Yacht","",IF(D22="volunteer","",IF(D22="skipper/crew","","Storage Fee ")))</f>
        <v xml:space="preserve">Storage Fee </v>
      </c>
      <c r="B35" s="162"/>
      <c r="C35" s="162"/>
      <c r="D35" s="162"/>
      <c r="E35" s="61">
        <f>IF(E33="",0,LOOKUP(E33,Fees!$A$11:$B$16))</f>
        <v>0</v>
      </c>
      <c r="F35" s="62">
        <f>IF(F33="",0,LOOKUP(F33,Fees!$A$11:$B$16))</f>
        <v>0</v>
      </c>
      <c r="G35" s="173">
        <f>IF(G33="",0,LOOKUP(G33,Fees!$A$11:$B$16))</f>
        <v>0</v>
      </c>
      <c r="H35" s="173"/>
      <c r="I35" s="173"/>
      <c r="J35" s="24">
        <f>SUM(E35:G35)</f>
        <v>0</v>
      </c>
    </row>
    <row r="36" spans="1:10">
      <c r="A36" s="165" t="str">
        <f>IF(D22="Boat Owner"," My craft complies with all class regulations and has not been modified in any way :","")</f>
        <v/>
      </c>
      <c r="B36" s="166"/>
      <c r="C36" s="166"/>
      <c r="D36" s="166"/>
      <c r="E36" s="166"/>
      <c r="F36" s="166"/>
      <c r="G36" s="51"/>
      <c r="H36" s="159" t="str">
        <f>IF(G36="no","Detail modifications overleaf","")</f>
        <v/>
      </c>
      <c r="I36" s="159"/>
      <c r="J36" s="160"/>
    </row>
    <row r="37" spans="1:10" ht="15" customHeight="1">
      <c r="A37" s="123" t="s">
        <v>37</v>
      </c>
      <c r="B37" s="124"/>
      <c r="C37" s="124"/>
      <c r="D37" s="124"/>
      <c r="E37" s="124"/>
      <c r="F37" s="124"/>
      <c r="G37" s="124"/>
      <c r="H37" s="124"/>
      <c r="I37" s="124"/>
      <c r="J37" s="125"/>
    </row>
    <row r="38" spans="1:10" ht="15" customHeight="1">
      <c r="A38" s="126" t="s">
        <v>38</v>
      </c>
      <c r="B38" s="127"/>
      <c r="C38" s="127"/>
      <c r="D38" s="127"/>
      <c r="E38" s="127"/>
      <c r="F38" s="127"/>
      <c r="G38" s="127"/>
      <c r="H38" s="127"/>
      <c r="I38" s="127"/>
      <c r="J38" s="128"/>
    </row>
    <row r="39" spans="1:10" ht="14" customHeight="1">
      <c r="A39" s="167" t="s">
        <v>39</v>
      </c>
      <c r="B39" s="168"/>
      <c r="C39" s="168"/>
      <c r="D39" s="168"/>
      <c r="E39" s="168"/>
      <c r="F39" s="168"/>
      <c r="G39" s="168"/>
      <c r="H39" s="168"/>
      <c r="I39" s="168"/>
      <c r="J39" s="169"/>
    </row>
    <row r="40" spans="1:10" ht="24" customHeight="1">
      <c r="A40" s="167" t="s">
        <v>40</v>
      </c>
      <c r="B40" s="168"/>
      <c r="C40" s="168"/>
      <c r="D40" s="168"/>
      <c r="E40" s="168"/>
      <c r="F40" s="168"/>
      <c r="G40" s="168"/>
      <c r="H40" s="168"/>
      <c r="I40" s="168"/>
      <c r="J40" s="169"/>
    </row>
    <row r="41" spans="1:10" ht="29" customHeight="1">
      <c r="A41" s="167" t="s">
        <v>53</v>
      </c>
      <c r="B41" s="168"/>
      <c r="C41" s="168"/>
      <c r="D41" s="168"/>
      <c r="E41" s="168"/>
      <c r="F41" s="168"/>
      <c r="G41" s="168"/>
      <c r="H41" s="168"/>
      <c r="I41" s="168"/>
      <c r="J41" s="169"/>
    </row>
    <row r="42" spans="1:10" ht="53" customHeight="1">
      <c r="A42" s="167" t="s">
        <v>54</v>
      </c>
      <c r="B42" s="168"/>
      <c r="C42" s="168"/>
      <c r="D42" s="168"/>
      <c r="E42" s="168"/>
      <c r="F42" s="168"/>
      <c r="G42" s="168"/>
      <c r="H42" s="168"/>
      <c r="I42" s="168"/>
      <c r="J42" s="169"/>
    </row>
    <row r="43" spans="1:10" s="34" customFormat="1" ht="14" customHeight="1">
      <c r="A43" s="167" t="s">
        <v>55</v>
      </c>
      <c r="B43" s="168"/>
      <c r="C43" s="168"/>
      <c r="D43" s="168"/>
      <c r="E43" s="168"/>
      <c r="F43" s="168"/>
      <c r="G43" s="168"/>
      <c r="H43" s="168"/>
      <c r="I43" s="168"/>
      <c r="J43" s="169"/>
    </row>
    <row r="44" spans="1:10" s="34" customFormat="1" ht="14" customHeight="1">
      <c r="A44" s="107"/>
      <c r="B44" s="108"/>
      <c r="C44" s="108"/>
      <c r="D44" s="108"/>
      <c r="E44" s="108"/>
      <c r="F44" s="108"/>
      <c r="G44" s="108"/>
      <c r="H44" s="108"/>
      <c r="I44" s="108"/>
      <c r="J44" s="109"/>
    </row>
    <row r="45" spans="1:10" s="30" customFormat="1" ht="19.25" customHeight="1">
      <c r="A45" s="103" t="str">
        <f>IF(D22="windsurfer","I agree to the WNSW waiver:","")</f>
        <v/>
      </c>
      <c r="B45" s="53"/>
      <c r="C45" s="54"/>
      <c r="D45" s="34"/>
      <c r="E45" s="69" t="str">
        <f>IF(D48="","",IF(G22="junior","Signed (Parent/Guardian):","Signed:"))</f>
        <v/>
      </c>
      <c r="F45" s="155"/>
      <c r="G45" s="156"/>
      <c r="H45" s="69" t="str">
        <f>IF(D48="","","Date:")</f>
        <v/>
      </c>
      <c r="I45" s="35"/>
      <c r="J45" s="94"/>
    </row>
    <row r="46" spans="1:10" ht="5" customHeight="1">
      <c r="A46" s="26" t="s">
        <v>22</v>
      </c>
      <c r="B46" s="20"/>
      <c r="C46" s="20"/>
      <c r="D46" s="20"/>
      <c r="E46" s="22"/>
      <c r="F46" s="92"/>
      <c r="G46" s="93"/>
      <c r="H46" s="20"/>
      <c r="I46" s="20"/>
      <c r="J46" s="21"/>
    </row>
    <row r="47" spans="1:10" ht="18">
      <c r="A47" s="71" t="s">
        <v>30</v>
      </c>
      <c r="B47" s="17"/>
      <c r="C47" s="17"/>
      <c r="D47" s="17"/>
      <c r="E47" s="72"/>
      <c r="F47"/>
      <c r="G47"/>
      <c r="H47" s="65"/>
      <c r="I47" s="70" t="s">
        <v>13</v>
      </c>
      <c r="J47" s="66">
        <f>J23+J24+J30+J35</f>
        <v>0</v>
      </c>
    </row>
    <row r="48" spans="1:10">
      <c r="A48" s="79" t="s">
        <v>35</v>
      </c>
      <c r="B48" s="20"/>
      <c r="C48" s="20"/>
      <c r="D48" s="95"/>
      <c r="E48" s="64" t="s">
        <v>24</v>
      </c>
      <c r="F48" s="157"/>
      <c r="G48" s="158"/>
      <c r="H48" s="20"/>
      <c r="I48" s="69"/>
      <c r="J48" s="67"/>
    </row>
    <row r="49" spans="1:10" ht="20" customHeight="1">
      <c r="A49" s="150" t="s">
        <v>31</v>
      </c>
      <c r="B49" s="151"/>
      <c r="C49" s="151"/>
      <c r="D49" s="151"/>
      <c r="E49" s="151"/>
      <c r="F49" s="151"/>
      <c r="G49" s="151"/>
      <c r="H49" s="151"/>
      <c r="I49" s="151"/>
      <c r="J49" s="152"/>
    </row>
  </sheetData>
  <sheetProtection algorithmName="SHA-512" hashValue="rP2n7x6U9sN6V5diJBzAEUSELE/vE6p1RhyFd2aBmwKCdkdP3vobynZ6F3Qel2BlM/XRegVpVL7ql6nglMI91A==" saltValue="NYckhIFhLG2KPNcJmS/2sw==" spinCount="100000" sheet="1" selectLockedCells="1"/>
  <mergeCells count="59">
    <mergeCell ref="D21:E21"/>
    <mergeCell ref="A43:J43"/>
    <mergeCell ref="A24:C24"/>
    <mergeCell ref="G35:I35"/>
    <mergeCell ref="G25:I25"/>
    <mergeCell ref="G31:I31"/>
    <mergeCell ref="G32:I32"/>
    <mergeCell ref="G33:I33"/>
    <mergeCell ref="G34:I34"/>
    <mergeCell ref="G26:I26"/>
    <mergeCell ref="G27:I27"/>
    <mergeCell ref="G28:I28"/>
    <mergeCell ref="G29:I29"/>
    <mergeCell ref="G30:I30"/>
    <mergeCell ref="A49:J49"/>
    <mergeCell ref="A29:D29"/>
    <mergeCell ref="F45:G45"/>
    <mergeCell ref="F48:G48"/>
    <mergeCell ref="H36:J36"/>
    <mergeCell ref="A35:D35"/>
    <mergeCell ref="A31:D31"/>
    <mergeCell ref="A30:D30"/>
    <mergeCell ref="A36:F36"/>
    <mergeCell ref="A39:J39"/>
    <mergeCell ref="A40:J40"/>
    <mergeCell ref="A41:J41"/>
    <mergeCell ref="A42:J42"/>
    <mergeCell ref="D1:F1"/>
    <mergeCell ref="D2:F2"/>
    <mergeCell ref="D12:E12"/>
    <mergeCell ref="G17:J17"/>
    <mergeCell ref="D3:F3"/>
    <mergeCell ref="G10:I10"/>
    <mergeCell ref="D11:E11"/>
    <mergeCell ref="D13:F13"/>
    <mergeCell ref="G13:H13"/>
    <mergeCell ref="D15:F15"/>
    <mergeCell ref="G14:H14"/>
    <mergeCell ref="G15:H15"/>
    <mergeCell ref="D14:F14"/>
    <mergeCell ref="D16:E16"/>
    <mergeCell ref="D17:E17"/>
    <mergeCell ref="G12:H12"/>
    <mergeCell ref="G19:H19"/>
    <mergeCell ref="A5:J8"/>
    <mergeCell ref="A37:J37"/>
    <mergeCell ref="A38:J38"/>
    <mergeCell ref="G16:I16"/>
    <mergeCell ref="G20:I20"/>
    <mergeCell ref="H22:I22"/>
    <mergeCell ref="G21:I21"/>
    <mergeCell ref="D20:E20"/>
    <mergeCell ref="D19:E19"/>
    <mergeCell ref="D18:E18"/>
    <mergeCell ref="D24:E24"/>
    <mergeCell ref="A21:A22"/>
    <mergeCell ref="D22:E22"/>
    <mergeCell ref="E23:G23"/>
    <mergeCell ref="G18:H18"/>
  </mergeCells>
  <phoneticPr fontId="4" type="noConversion"/>
  <conditionalFormatting sqref="D11:E11">
    <cfRule type="containsBlanks" dxfId="38" priority="47">
      <formula>LEN(TRIM(D11))=0</formula>
    </cfRule>
  </conditionalFormatting>
  <conditionalFormatting sqref="G11">
    <cfRule type="containsBlanks" dxfId="37" priority="46">
      <formula>LEN(TRIM(G11))=0</formula>
    </cfRule>
  </conditionalFormatting>
  <conditionalFormatting sqref="D12:E12">
    <cfRule type="containsBlanks" dxfId="36" priority="45">
      <formula>LEN(TRIM(D12))=0</formula>
    </cfRule>
  </conditionalFormatting>
  <conditionalFormatting sqref="G12">
    <cfRule type="containsBlanks" dxfId="35" priority="44">
      <formula>LEN(TRIM(G12))=0</formula>
    </cfRule>
  </conditionalFormatting>
  <conditionalFormatting sqref="D14:F14">
    <cfRule type="containsBlanks" dxfId="34" priority="43">
      <formula>LEN(TRIM(D14))=0</formula>
    </cfRule>
  </conditionalFormatting>
  <conditionalFormatting sqref="G14:H14">
    <cfRule type="containsBlanks" dxfId="33" priority="42">
      <formula>LEN(TRIM(G14))=0</formula>
    </cfRule>
  </conditionalFormatting>
  <conditionalFormatting sqref="I14">
    <cfRule type="containsBlanks" dxfId="32" priority="41">
      <formula>LEN(TRIM(I14))=0</formula>
    </cfRule>
  </conditionalFormatting>
  <conditionalFormatting sqref="J14">
    <cfRule type="containsBlanks" dxfId="31" priority="40">
      <formula>LEN(TRIM(J14))=0</formula>
    </cfRule>
  </conditionalFormatting>
  <conditionalFormatting sqref="D15:J15">
    <cfRule type="containsBlanks" dxfId="30" priority="48">
      <formula>LEN(TRIM(D15))=0</formula>
    </cfRule>
  </conditionalFormatting>
  <conditionalFormatting sqref="D24:E24">
    <cfRule type="notContainsBlanks" dxfId="29" priority="9">
      <formula>LEN(TRIM(D24))&gt;0</formula>
    </cfRule>
    <cfRule type="expression" dxfId="28" priority="12">
      <formula>$D$22="Skipper/Crew"</formula>
    </cfRule>
    <cfRule type="expression" dxfId="27" priority="51">
      <formula>$D$22="Boat Owner"</formula>
    </cfRule>
  </conditionalFormatting>
  <conditionalFormatting sqref="D22:E22">
    <cfRule type="containsBlanks" dxfId="26" priority="31">
      <formula>LEN(TRIM(D22))=0</formula>
    </cfRule>
  </conditionalFormatting>
  <conditionalFormatting sqref="G36">
    <cfRule type="notContainsBlanks" dxfId="25" priority="4">
      <formula>LEN(TRIM(G36))&gt;0</formula>
    </cfRule>
    <cfRule type="expression" dxfId="24" priority="30">
      <formula>$D$22="Boat Owner"</formula>
    </cfRule>
  </conditionalFormatting>
  <conditionalFormatting sqref="D16:E16">
    <cfRule type="containsBlanks" dxfId="23" priority="49">
      <formula>LEN(TRIM(D16))=0</formula>
    </cfRule>
  </conditionalFormatting>
  <conditionalFormatting sqref="D17:E17">
    <cfRule type="containsBlanks" dxfId="22" priority="28">
      <formula>LEN(TRIM(D17))=0</formula>
    </cfRule>
  </conditionalFormatting>
  <conditionalFormatting sqref="D18:E18">
    <cfRule type="containsBlanks" dxfId="21" priority="27">
      <formula>LEN(TRIM(D18))=0</formula>
    </cfRule>
  </conditionalFormatting>
  <conditionalFormatting sqref="D19:E19">
    <cfRule type="containsBlanks" dxfId="20" priority="26">
      <formula>LEN(TRIM(D19))=0</formula>
    </cfRule>
  </conditionalFormatting>
  <conditionalFormatting sqref="D20:E20">
    <cfRule type="containsBlanks" dxfId="19" priority="25">
      <formula>LEN(TRIM(D20))=0</formula>
    </cfRule>
  </conditionalFormatting>
  <conditionalFormatting sqref="G16:I16">
    <cfRule type="containsBlanks" dxfId="18" priority="50">
      <formula>LEN(TRIM(G16))=0</formula>
    </cfRule>
  </conditionalFormatting>
  <conditionalFormatting sqref="G17:J17">
    <cfRule type="containsBlanks" dxfId="17" priority="23">
      <formula>LEN(TRIM(G17))=0</formula>
    </cfRule>
  </conditionalFormatting>
  <conditionalFormatting sqref="G18">
    <cfRule type="containsBlanks" dxfId="16" priority="22">
      <formula>LEN(TRIM(G18))=0</formula>
    </cfRule>
  </conditionalFormatting>
  <conditionalFormatting sqref="G19">
    <cfRule type="containsBlanks" dxfId="15" priority="21">
      <formula>LEN(TRIM(G19))=0</formula>
    </cfRule>
  </conditionalFormatting>
  <conditionalFormatting sqref="G20:I20">
    <cfRule type="containsBlanks" dxfId="14" priority="20">
      <formula>LEN(TRIM(G20))=0</formula>
    </cfRule>
  </conditionalFormatting>
  <conditionalFormatting sqref="G21:I21">
    <cfRule type="containsBlanks" dxfId="13" priority="19">
      <formula>LEN(TRIM(G21))=0</formula>
    </cfRule>
  </conditionalFormatting>
  <conditionalFormatting sqref="G22">
    <cfRule type="containsBlanks" dxfId="12" priority="18">
      <formula>LEN(TRIM(G22))=0</formula>
    </cfRule>
  </conditionalFormatting>
  <conditionalFormatting sqref="E26">
    <cfRule type="notContainsBlanks" dxfId="11" priority="7">
      <formula>LEN(TRIM(E26))&gt;0</formula>
    </cfRule>
    <cfRule type="expression" dxfId="10" priority="17">
      <formula>$D$22="Boat Owner"</formula>
    </cfRule>
  </conditionalFormatting>
  <conditionalFormatting sqref="E27">
    <cfRule type="notContainsBlanks" dxfId="9" priority="6">
      <formula>LEN(TRIM(E27))&gt;0</formula>
    </cfRule>
    <cfRule type="expression" dxfId="8" priority="16">
      <formula>$D$22="Boat Owner"</formula>
    </cfRule>
  </conditionalFormatting>
  <conditionalFormatting sqref="E28">
    <cfRule type="notContainsBlanks" dxfId="7" priority="5">
      <formula>LEN(TRIM(E28))&gt;0</formula>
    </cfRule>
    <cfRule type="expression" dxfId="6" priority="14">
      <formula>$E$27="Open Class"</formula>
    </cfRule>
    <cfRule type="expression" dxfId="5" priority="15">
      <formula>$E$27="Trailable Yacht"</formula>
    </cfRule>
  </conditionalFormatting>
  <conditionalFormatting sqref="E32:E33">
    <cfRule type="expression" dxfId="4" priority="13">
      <formula>$D$22="Boat Owner"</formula>
    </cfRule>
  </conditionalFormatting>
  <conditionalFormatting sqref="D23">
    <cfRule type="notContainsBlanks" dxfId="3" priority="3">
      <formula>LEN(TRIM(D23))&gt;0</formula>
    </cfRule>
    <cfRule type="expression" dxfId="2" priority="11">
      <formula>$D$22="Windsurfer"</formula>
    </cfRule>
  </conditionalFormatting>
  <conditionalFormatting sqref="E32">
    <cfRule type="notContainsBlanks" dxfId="1" priority="2">
      <formula>LEN(TRIM(E32))&gt;0</formula>
    </cfRule>
  </conditionalFormatting>
  <conditionalFormatting sqref="E33">
    <cfRule type="notContainsBlanks" dxfId="0" priority="1">
      <formula>LEN(TRIM(E33))&gt;0</formula>
    </cfRule>
  </conditionalFormatting>
  <dataValidations xWindow="376" yWindow="859" count="9">
    <dataValidation type="list" allowBlank="1" showInputMessage="1" showErrorMessage="1" error="Select Yes or No" prompt="Select Yes or No" sqref="G36 D23" xr:uid="{00000000-0002-0000-0000-000000000000}">
      <formula1>"Yes,No, "</formula1>
    </dataValidation>
    <dataValidation type="list" allowBlank="1" showInputMessage="1" showErrorMessage="1" error="16' Skiff, Trailable Yacht, Open Class, Flying Ant, Windsurfer" prompt="16' Skiff, Trailable Yacht, Open Class, Flying Ant, Windsurfer" sqref="E34" xr:uid="{00000000-0002-0000-0000-000001000000}">
      <formula1>"16' Skiff, Trailable Yacht, Open Class, Flying Ant, Windsurfer, "</formula1>
    </dataValidation>
    <dataValidation type="list" allowBlank="1" showInputMessage="1" showErrorMessage="1" error="16' Skiff, Trailable Yacht, Open Class, Flying Ant, Windsurfer" prompt="16' Skiff, Trailable Yacht, Open Class, Flying Ant, Windsurfer" sqref="F34:G34" xr:uid="{00000000-0002-0000-0000-000002000000}">
      <formula1>"16' Skiff, Trailable Yacht, Open Class, Flying Ant, Windsurfer"</formula1>
    </dataValidation>
    <dataValidation type="list" allowBlank="1" showInputMessage="1" showErrorMessage="1" errorTitle="Select Senior or Junior" error="Select Senior or Junior" promptTitle="Select Senior or Junior" prompt="Select Senior or Junior" sqref="G22" xr:uid="{00000000-0002-0000-0000-000004000000}">
      <formula1>"Senior, Junior"</formula1>
    </dataValidation>
    <dataValidation type="list" allowBlank="1" showInputMessage="1" showErrorMessage="1" sqref="G11" xr:uid="{00000000-0002-0000-0000-000005000000}">
      <formula1>"Mr,Mstr,Mrs,Ms,Miss"</formula1>
    </dataValidation>
    <dataValidation type="list" allowBlank="1" showInputMessage="1" showErrorMessage="1" errorTitle="Sailor, Windsurfer or Volunteer" error="enter Sailor, Windsurfer or Volunteer" prompt="Select Boat Owner if you are registering a boat, _x000d_Select Skipper/Crew if do not own the boat, _x000d_Select Windsurfer if you are joining windsurfing or _x000d_Select Volunteer for AS membership" sqref="D22:E22" xr:uid="{00000000-0002-0000-0000-000006000000}">
      <formula1>"Boat Owner,Skipper/Crew,Windsurfer, Radio Yacht,Volunteer"</formula1>
    </dataValidation>
    <dataValidation type="list" allowBlank="1" showInputMessage="1" showErrorMessage="1" error="16' Skiff, Trailable Yacht, Open Class, Flying Ant" prompt="16' Skiff, _x000d_Trailable Yacht, _x000d_Open Class, _x000d_13' Skiff_x000d_Flying Ant or_x000d_Windsurfer" sqref="E33 E27" xr:uid="{00000000-0002-0000-0000-000008000000}">
      <formula1>"16' Skiff, Trailable Yacht, Open Class, Skiff 13', Flying Ant, Windsurfer"</formula1>
    </dataValidation>
    <dataValidation type="list" allowBlank="1" showInputMessage="1" showErrorMessage="1" error="16' Skiff, Trailable Yacht, Open Class, Flying Ant, Windsurfer" prompt="16' Skiff, _x000d_Trailable Yacht, _x000d_Open Class, _x000d_13' Skiff_x000d_Flying Ant or_x000d_Windsurfer" sqref="G33:H33 G27:H27" xr:uid="{00000000-0002-0000-0000-00000A000000}">
      <formula1>"16' Skiff, Trailable Yacht, Open Class, Skiff 13', Flying Ant, Windsurfer"</formula1>
    </dataValidation>
    <dataValidation type="list" allowBlank="1" showInputMessage="1" showErrorMessage="1" error="16' Skiff, Trailable Yacht, Open Class, Flying Ant" prompt="16' Skiff, _x000d_Trailable Yacht, _x000d_Open Class, _x000d_13' Skiff_x000d_Flying Ant or_x000d_Windsurfer" sqref="F33 F27" xr:uid="{00000000-0002-0000-0000-00000C000000}">
      <formula1>"16' Skiff, Trailable Yacht, Open Class,Skiff 13' , Flying Ant, Windsurfer"</formula1>
    </dataValidation>
  </dataValidations>
  <printOptions horizontalCentered="1" verticalCentered="1"/>
  <pageMargins left="0.2" right="0.2" top="0.43000000000000005" bottom="0.47" header="0.31" footer="0.28000000000000003"/>
  <pageSetup paperSize="9" orientation="portrait"/>
  <headerFooter alignWithMargins="0">
    <oddFooter>&amp;C&amp;"Calibri,Regular"&amp;K000000Date Printed &amp;D</oddFooter>
  </headerFooter>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8"/>
  <sheetViews>
    <sheetView zoomScale="150" zoomScaleNormal="150" zoomScalePageLayoutView="150" workbookViewId="0">
      <selection activeCell="D8" sqref="D8"/>
    </sheetView>
  </sheetViews>
  <sheetFormatPr baseColWidth="10" defaultColWidth="11.5" defaultRowHeight="15"/>
  <cols>
    <col min="1" max="1" width="30.33203125" style="43" customWidth="1"/>
    <col min="2" max="2" width="11.5" style="43" customWidth="1"/>
  </cols>
  <sheetData>
    <row r="1" spans="1:5">
      <c r="A1" s="110" t="s">
        <v>25</v>
      </c>
      <c r="B1" s="111"/>
      <c r="C1" s="105"/>
      <c r="D1" s="105"/>
      <c r="E1" s="105"/>
    </row>
    <row r="2" spans="1:5">
      <c r="A2" s="110" t="s">
        <v>27</v>
      </c>
      <c r="B2" s="112">
        <v>45</v>
      </c>
      <c r="C2" s="105"/>
      <c r="D2" s="105"/>
      <c r="E2" s="105"/>
    </row>
    <row r="3" spans="1:5">
      <c r="A3" s="110" t="s">
        <v>28</v>
      </c>
      <c r="B3" s="112">
        <v>40</v>
      </c>
      <c r="C3" s="105"/>
      <c r="D3" s="105"/>
      <c r="E3" s="105"/>
    </row>
    <row r="4" spans="1:5">
      <c r="A4" s="110" t="s">
        <v>29</v>
      </c>
      <c r="B4" s="112">
        <v>50</v>
      </c>
      <c r="C4" s="105"/>
      <c r="D4" s="105"/>
      <c r="E4" s="105"/>
    </row>
    <row r="5" spans="1:5">
      <c r="A5" s="110" t="s">
        <v>41</v>
      </c>
      <c r="B5" s="112">
        <v>45</v>
      </c>
      <c r="C5" s="105"/>
      <c r="D5" s="105"/>
      <c r="E5" s="105"/>
    </row>
    <row r="6" spans="1:5">
      <c r="A6" s="113" t="s">
        <v>57</v>
      </c>
      <c r="B6" s="114">
        <v>35</v>
      </c>
      <c r="C6" s="105"/>
      <c r="D6" s="105"/>
      <c r="E6" s="105"/>
    </row>
    <row r="7" spans="1:5">
      <c r="A7" s="113"/>
      <c r="B7" s="113"/>
      <c r="C7" s="105"/>
      <c r="D7" s="105"/>
      <c r="E7" s="105"/>
    </row>
    <row r="8" spans="1:5">
      <c r="A8" s="113"/>
      <c r="B8" s="113"/>
      <c r="C8" s="105"/>
      <c r="D8" s="105"/>
      <c r="E8" s="105"/>
    </row>
    <row r="9" spans="1:5">
      <c r="A9" s="110"/>
      <c r="B9" s="112"/>
      <c r="C9" s="105"/>
      <c r="D9" s="105"/>
      <c r="E9" s="105"/>
    </row>
    <row r="10" spans="1:5">
      <c r="A10" s="110" t="s">
        <v>21</v>
      </c>
      <c r="B10" s="110"/>
      <c r="C10" s="105"/>
      <c r="D10" s="106"/>
      <c r="E10" s="105"/>
    </row>
    <row r="11" spans="1:5">
      <c r="A11" s="110" t="s">
        <v>15</v>
      </c>
      <c r="B11" s="115">
        <v>250</v>
      </c>
      <c r="C11" s="105"/>
      <c r="D11" s="105"/>
      <c r="E11" s="105"/>
    </row>
    <row r="12" spans="1:5">
      <c r="A12" s="110" t="s">
        <v>20</v>
      </c>
      <c r="B12" s="115">
        <v>50</v>
      </c>
      <c r="C12" s="105"/>
      <c r="D12" s="105"/>
      <c r="E12" s="105"/>
    </row>
    <row r="13" spans="1:5">
      <c r="A13" s="110" t="s">
        <v>19</v>
      </c>
      <c r="B13" s="115">
        <v>250</v>
      </c>
      <c r="C13" s="105"/>
      <c r="D13" s="105"/>
      <c r="E13" s="105"/>
    </row>
    <row r="14" spans="1:5">
      <c r="A14" s="110" t="s">
        <v>34</v>
      </c>
      <c r="B14" s="115">
        <v>250</v>
      </c>
      <c r="C14" s="105"/>
      <c r="D14" s="105"/>
      <c r="E14" s="105"/>
    </row>
    <row r="15" spans="1:5">
      <c r="A15" s="110" t="s">
        <v>18</v>
      </c>
      <c r="B15" s="115">
        <v>250</v>
      </c>
      <c r="C15" s="105"/>
      <c r="D15" s="105"/>
      <c r="E15" s="105"/>
    </row>
    <row r="16" spans="1:5">
      <c r="A16" s="110" t="s">
        <v>0</v>
      </c>
      <c r="B16" s="115">
        <v>50</v>
      </c>
      <c r="C16" s="105"/>
      <c r="D16" s="105"/>
      <c r="E16" s="105"/>
    </row>
    <row r="17" spans="1:5">
      <c r="A17" s="116" t="s">
        <v>22</v>
      </c>
      <c r="B17" s="110"/>
      <c r="C17" s="104"/>
      <c r="D17" s="104"/>
      <c r="E17" s="105"/>
    </row>
    <row r="18" spans="1:5">
      <c r="A18" s="117"/>
      <c r="B18" s="117"/>
      <c r="C18" s="105"/>
      <c r="D18" s="105"/>
      <c r="E18" s="105"/>
    </row>
    <row r="19" spans="1:5">
      <c r="A19" s="105"/>
      <c r="B19" s="117"/>
      <c r="C19" s="105"/>
      <c r="D19" s="105"/>
      <c r="E19" s="105"/>
    </row>
    <row r="20" spans="1:5">
      <c r="A20" s="105"/>
      <c r="B20" s="105"/>
      <c r="C20" s="105"/>
      <c r="D20" s="105"/>
      <c r="E20" s="105"/>
    </row>
    <row r="21" spans="1:5">
      <c r="A21" s="105"/>
      <c r="B21" s="105"/>
      <c r="C21" s="105"/>
      <c r="D21" s="105"/>
      <c r="E21" s="105"/>
    </row>
    <row r="22" spans="1:5">
      <c r="A22" s="105"/>
      <c r="B22" s="105"/>
      <c r="C22" s="105"/>
      <c r="D22" s="105"/>
      <c r="E22" s="105"/>
    </row>
    <row r="23" spans="1:5">
      <c r="A23" s="105"/>
      <c r="B23" s="105"/>
      <c r="C23" s="105"/>
      <c r="D23" s="105"/>
      <c r="E23" s="105"/>
    </row>
    <row r="24" spans="1:5">
      <c r="A24" s="105"/>
      <c r="B24" s="105"/>
      <c r="C24" s="105"/>
      <c r="D24" s="105"/>
      <c r="E24" s="105"/>
    </row>
    <row r="25" spans="1:5">
      <c r="A25" s="105"/>
      <c r="B25" s="105"/>
      <c r="C25" s="105"/>
      <c r="D25" s="105"/>
      <c r="E25" s="105"/>
    </row>
    <row r="26" spans="1:5">
      <c r="A26" s="105"/>
      <c r="B26" s="105"/>
      <c r="C26" s="105"/>
      <c r="D26" s="105"/>
      <c r="E26" s="105"/>
    </row>
    <row r="27" spans="1:5">
      <c r="A27" s="105"/>
      <c r="B27" s="105"/>
      <c r="C27" s="105"/>
      <c r="D27" s="105"/>
      <c r="E27" s="105"/>
    </row>
    <row r="28" spans="1:5">
      <c r="A28" s="105"/>
      <c r="B28" s="105"/>
      <c r="C28" s="105"/>
      <c r="D28" s="105"/>
      <c r="E28" s="105"/>
    </row>
    <row r="29" spans="1:5">
      <c r="A29" s="105"/>
      <c r="B29" s="105"/>
      <c r="C29" s="105"/>
      <c r="D29" s="105"/>
      <c r="E29" s="105"/>
    </row>
    <row r="30" spans="1:5">
      <c r="A30" s="105"/>
      <c r="B30" s="105"/>
      <c r="C30" s="105"/>
      <c r="D30" s="105"/>
      <c r="E30" s="105"/>
    </row>
    <row r="31" spans="1:5">
      <c r="A31" s="105"/>
      <c r="B31" s="105"/>
      <c r="C31" s="105"/>
      <c r="D31" s="105"/>
      <c r="E31" s="105"/>
    </row>
    <row r="32" spans="1:5">
      <c r="A32" s="105"/>
      <c r="B32" s="105"/>
      <c r="C32" s="105"/>
      <c r="D32" s="105"/>
      <c r="E32" s="105"/>
    </row>
    <row r="33" spans="1:5">
      <c r="A33" s="105"/>
      <c r="B33" s="105"/>
      <c r="C33" s="105"/>
      <c r="D33" s="105"/>
      <c r="E33" s="105"/>
    </row>
    <row r="34" spans="1:5">
      <c r="A34" s="105"/>
      <c r="B34" s="105"/>
      <c r="C34" s="105"/>
      <c r="D34" s="105"/>
      <c r="E34" s="105"/>
    </row>
    <row r="35" spans="1:5">
      <c r="A35" s="105"/>
      <c r="B35" s="105"/>
      <c r="C35" s="105"/>
      <c r="D35" s="105"/>
      <c r="E35" s="105"/>
    </row>
    <row r="36" spans="1:5">
      <c r="A36" s="105"/>
      <c r="B36" s="105"/>
      <c r="C36" s="105"/>
      <c r="D36" s="105"/>
      <c r="E36" s="105"/>
    </row>
    <row r="37" spans="1:5">
      <c r="A37" s="105"/>
      <c r="B37" s="105"/>
      <c r="C37" s="105"/>
      <c r="D37" s="105"/>
      <c r="E37" s="105"/>
    </row>
    <row r="38" spans="1:5">
      <c r="A38" s="105"/>
      <c r="B38" s="105"/>
      <c r="C38" s="105"/>
      <c r="D38" s="105"/>
      <c r="E38" s="105"/>
    </row>
  </sheetData>
  <sheetProtection algorithmName="SHA-512" hashValue="Gpp1nGK53Fbg9Lk+4A+ndmyZrB+DzeY85A0a3jmlOXfxtuLYcfC2ywrGxv7Z/e70rLC26OUuhkw55ysHXgleXg==" saltValue="Zx5jfAHJmd3VL47Id7MhvQ==" spinCount="100000" sheet="1" scenarios="1" selectLockedCells="1" selectUnlockedCells="1"/>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Sailing Registration 2022-23</vt:lpstr>
      <vt:lpstr>Fees</vt:lpstr>
      <vt:lpstr>'Sailing Registration 2022-23'!Print_Area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SG05</dc:creator>
  <cp:lastModifiedBy>Microsoft Office User</cp:lastModifiedBy>
  <cp:lastPrinted>2018-09-08T00:29:20Z</cp:lastPrinted>
  <dcterms:created xsi:type="dcterms:W3CDTF">2013-06-30T03:39:59Z</dcterms:created>
  <dcterms:modified xsi:type="dcterms:W3CDTF">2022-08-07T11:25:33Z</dcterms:modified>
</cp:coreProperties>
</file>